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95" windowHeight="8190" activeTab="0"/>
  </bookViews>
  <sheets>
    <sheet name="Foglio1" sheetId="1" r:id="rId1"/>
    <sheet name="Foglio2" sheetId="2" r:id="rId2"/>
    <sheet name="Foglio3" sheetId="3" r:id="rId3"/>
  </sheets>
  <definedNames/>
  <calcPr fullCalcOnLoad="1"/>
</workbook>
</file>

<file path=xl/sharedStrings.xml><?xml version="1.0" encoding="utf-8"?>
<sst xmlns="http://schemas.openxmlformats.org/spreadsheetml/2006/main" count="114" uniqueCount="86">
  <si>
    <t>Cognome:</t>
  </si>
  <si>
    <t>Nome:</t>
  </si>
  <si>
    <t>Data di nascita (gg/mm/aa):</t>
  </si>
  <si>
    <t>Luogo di nascita:</t>
  </si>
  <si>
    <t>Codice Fiscale:</t>
  </si>
  <si>
    <t>Residente in:</t>
  </si>
  <si>
    <t>Via, n.ro:</t>
  </si>
  <si>
    <t>Telefono:</t>
  </si>
  <si>
    <t>Cellulare:</t>
  </si>
  <si>
    <t>Totale punteggio titoli:</t>
  </si>
  <si>
    <t>Totale punti per l'esperienza:</t>
  </si>
  <si>
    <t>Punteggio complessivo:</t>
  </si>
  <si>
    <t>PERIODO
DAL... AL…</t>
  </si>
  <si>
    <t>DURATA 
IN ORE</t>
  </si>
  <si>
    <t>FIRMA _________________________________</t>
  </si>
  <si>
    <t>Consenso al trattamento dei dati personali (D.Lgs. 196/03)</t>
  </si>
  <si>
    <t>NOTE PER LA COMPILAZIONE</t>
  </si>
  <si>
    <t>Titolo di studio (selezionare):</t>
  </si>
  <si>
    <t>SCUOLA/ENTE/AZIENDA</t>
  </si>
  <si>
    <t>TOTALE ORE DI LAVORO</t>
  </si>
  <si>
    <t xml:space="preserve">**ESPERIENZE DI LAVORO SPECIFICHE CERTIFICABILI </t>
  </si>
  <si>
    <t>ATTRIBUZIONE FASCIA:</t>
  </si>
  <si>
    <t>PUNTEGGIO PER ESPERIENZA:</t>
  </si>
  <si>
    <t>Esperienza lavorativa in ore:</t>
  </si>
  <si>
    <t>Voto di laurea :</t>
  </si>
  <si>
    <t>Ai fini della valutazione occorre considerare solo il titolo di studio superiore posseduto.</t>
  </si>
  <si>
    <t>Nella casella Voto di laurea indicare solo un numero intero. In caso di lode, indicare solo 110.
Per il voto di laurea: da 66 a 89, punti 21; 
                                da 90 a 95, punti 22; 
                                da 96 a 99, punti 24; 
                                da 100 a 104 punti 26;
                                da 105 a 109, punti 28;
                                110 e 110 e lode, punti 30.</t>
  </si>
  <si>
    <t>a) Se in possesso di laurea specialistica o magistrale o vecchio ordinamento:</t>
  </si>
  <si>
    <t>b) Se in possesso di laurea triennale:</t>
  </si>
  <si>
    <t>c) Se in possesso di diploma di Scuola Media Superiore:</t>
  </si>
  <si>
    <t>Voto  in sessantesimi:</t>
  </si>
  <si>
    <t>Nella casella Voto di laurea indicare solo un numero intero. In caso di lode, indicare solo 110.
Per il voto : da 66 a 89, punti 10; 
                                da 90 a 95, punti 11; 
                                da 96 a 99, punti 13; 
                                da 100 a 104 punti 15;
                                da 105 a 109, punti 17;
                                110 e 110 e lode, punti 20.</t>
  </si>
  <si>
    <t>Voto di laurea triennale :</t>
  </si>
  <si>
    <t>Voto diploma in sessantesimi:</t>
  </si>
  <si>
    <t>Voto di laurea triennale:</t>
  </si>
  <si>
    <r>
      <t>Nella casella Voto di laurea indicare solo un numero intero. In caso di lode, indicare solo 110</t>
    </r>
    <r>
      <rPr>
        <i/>
        <sz val="10"/>
        <rFont val="Arial"/>
        <family val="2"/>
      </rPr>
      <t>.
Per il voto di laurea: da 66 a 89, punti 41; 
                                da 90 a 95, punti 42; 
                                da 96 a 99, punti 44; 
                                da 100 a 104 punti 46;
                                da 105 a 109, punti 48;
                                110 e 110 e lode, punti 50.</t>
    </r>
  </si>
  <si>
    <r>
      <t>Nella casella Voto di laurea indicare solo un numero intero. In caso di lode, indicare solo 110.</t>
    </r>
    <r>
      <rPr>
        <i/>
        <sz val="10"/>
        <rFont val="Arial"/>
        <family val="2"/>
      </rPr>
      <t xml:space="preserve">
Per il voto di laurea : da 66 a 89, punti 31; 
                                da 90 a 95, punti 32; 
                                da 96 a 99, punti 33; 
                                da 100 a 104 punti 35;
                                da 105 a 109, punti 37;
                                110 e 110 e lode, punti 40.</t>
    </r>
  </si>
  <si>
    <t>A seconda che il voto di diploma sia espresso in sessantesimi o in centesimi, compilare la rispettiva casella. 
Per il voto di diploma: da 36 a 42 in sessantesimi o da 60 a 70 in centesimi, punti 1; 
                                   da 43 a 45 in sessantesimi o da 71 a 75 in centesimi, punti 2; 
                                   da 46 a 48 in sessantesimi o da 76 a 80 in centesimi, punti 3;
                                   da 49 a 53 in sessantesimi o da 81 a 89 in centesimi, punti 5;
                                   da 54 a 56 in sessantesimi o da 90 a 94 in centesimi, punti 7;
                                   da 57 a 60 in sessantesimi o da 95 a 100 in centesimi, punti 9.</t>
  </si>
  <si>
    <t>A seconda che il voto di diploma sia espresso in sessantesimi o in centesimi, compilare la rispettiva casella. 
Per il voto di diploma: da 36 a 42 in sessantesimi o da 60 a 70 in centesimi, punti 20; 
                                   da 43 a 45 in sessantesimi o da 71 a 75 in centesimi, punti 22; 
                                   da 46 a 48 in sessantesimi o da 76 a 80 in centesimi, punti 24;
                                   da 49 a 53 in sessantesimi o da 81 a 89 in centesimi, punti 26;
                                   da 54 a 56 in sessantesimi o da 90 a 94 in centesimi, punti 28;
                                   da 57 a 60 in sessantesimi o da 95 a 100 in centesimi, punti 30.</t>
  </si>
  <si>
    <r>
      <t>Nella casella Voto di laurea indicare solo un numero intero. In caso di lode, indicare solo 110</t>
    </r>
    <r>
      <rPr>
        <i/>
        <sz val="10"/>
        <rFont val="Arial"/>
        <family val="2"/>
      </rPr>
      <t>.
Per il voto di laurea: da 66 a 89, punti 82; 
                                da 90 a 95, punti 84; 
                                da 96 a 99, punti 86; 
                                da 100 a 104 punti 88;
                                da 105 a 109, punti 94;
                                110 e 110 e lode, punti 100.</t>
    </r>
  </si>
  <si>
    <r>
      <t>Nella casella Voto di laurea indicare solo un numero intero. In caso di lode, indicare solo 110.</t>
    </r>
    <r>
      <rPr>
        <i/>
        <sz val="10"/>
        <rFont val="Arial"/>
        <family val="2"/>
      </rPr>
      <t xml:space="preserve">
Per il voto di laurea : da 66 a 89, punti 56; 
                                da 90 a 95, punti 60; 
                                da 96 a 99, punti 64; 
                                da 100 a 104 punti 68;
                                da 105 a 109, punti 74;
                                110 e 110 e lode, punti 80.</t>
    </r>
  </si>
  <si>
    <t>Punteggio per laurea:</t>
  </si>
  <si>
    <t>Punteggio per diploma:</t>
  </si>
  <si>
    <t>VALUTAZIONE TITOLO DI STUDIO
Per la valutazione del titolo di studio, compilare solo la sezione corrispondente alla fascia attribuita (A/B o C1 o C2)</t>
  </si>
  <si>
    <t>Totale punteggio per diploma:</t>
  </si>
  <si>
    <t>Totale punteggio per titolo di studio per la fascia A/B:</t>
  </si>
  <si>
    <t>Totale punteggio per titolo di studio per la fascia C1:</t>
  </si>
  <si>
    <t>DOMANDA DI PARTECIPAZIONE PER IL PROFILO :
(selezionare dall'elenco a discesa)</t>
  </si>
  <si>
    <t>SCHEDA DI SINTESI</t>
  </si>
  <si>
    <t>Profilo:</t>
  </si>
  <si>
    <t>Sottoprofilo:</t>
  </si>
  <si>
    <t>Attribuzione fascia (A/B o C1 o C2):</t>
  </si>
  <si>
    <t xml:space="preserve">Per il profilo REALIZZAZIONE -DOCENZA: </t>
  </si>
  <si>
    <t xml:space="preserve">Per il profilo PREPARAZIONE: </t>
  </si>
  <si>
    <t xml:space="preserve">Per il profilo TUTORAGGIO: </t>
  </si>
  <si>
    <t xml:space="preserve">Per il profilo ORIENTAMENTO: </t>
  </si>
  <si>
    <t xml:space="preserve">Per il profilo AMMINISTRAZIONE: </t>
  </si>
  <si>
    <t xml:space="preserve">Per il profilo GESTIONE E CONTROLLO PROGRAMMI FINANZIATI DA FONDI STRUTTURALI: </t>
  </si>
  <si>
    <t xml:space="preserve">Per il profilo SERVIZI: </t>
  </si>
  <si>
    <t>Se in possesso di laurea, specificare:</t>
  </si>
  <si>
    <t>OPPURE Voto in centesimi :</t>
  </si>
  <si>
    <t>Corso professionalizzante in:</t>
  </si>
  <si>
    <t>Data di spedizione della e-mail  __________________  Ora di spedizione della e-mail ______________________</t>
  </si>
  <si>
    <t>A seconda che il voto di diploma sia espresso in sessantesimi o in centesimi, compilare la rispettiva casella. 
Per il voto di diploma: da 36 a 42 in sessantesimi o da 60 a 70 in centesimi, punti 5; 
                                   da 43 a 45 in sessantesimi o da 71 a 75 in centesimi, punti 10; 
                                   da 46 a 48 in sessantesimi o da 76 a 80 in centesimi, punti 20;
                                   da 49 a 53 in sessantesimi o da 81 a 89 in centesimi, punti 30;
                                   da 54 a 56 in sessantesimi o da 90 a 94 in centesimi, punti 40;
                                   da 57 a 60 in sessantesimi o da 95 a 100 in centesimi, punti 50.</t>
  </si>
  <si>
    <t>Ai fini della valutazione occorre specificare tutti i titoli posseduti elencati di seguito.</t>
  </si>
  <si>
    <t>Per la valutazione dei titoli di studio per la fascia C2, solo per il sottoprofilo di ACCONCIATURA compilare la sezione B, mentre per tutti gli altri sottoprofili compilare la sezione A.</t>
  </si>
  <si>
    <t>Stage o tirocinio specifico:</t>
  </si>
  <si>
    <t>Terzo anno di 600 ore:</t>
  </si>
  <si>
    <t>Diploma di Scuola Media Superiore:</t>
  </si>
  <si>
    <t>Punteggio :</t>
  </si>
  <si>
    <t>Se in possesso di Diploma di Scuola Media Superiore saranno attribuiti 30 punti; per il terzo anno professionalizzante di 600 ore saranno attribuiti 50 punti; per stage o tirocinio formativo specifico saranno attribuiti 20 punti.</t>
  </si>
  <si>
    <t>Totale punteggio per titoli di studio per la fascia C2 per il sottoprofilo di ACCONCIATURA:</t>
  </si>
  <si>
    <t>Totale punteggio per titolo di studio per la fascia C2 per tutti i sottoprofili, eccetto ACCONCIATURA:</t>
  </si>
  <si>
    <t>Totale punteggio per titoli di studio per la fascia C2:</t>
  </si>
  <si>
    <t>B.  VALUTAZIONE TITOLO DI STUDIO PER LA FASCIA C2 
SOLO PER IL PROFILO DI DOCENZA SOTTOPROFILO DI ACCONCIATURA</t>
  </si>
  <si>
    <t>della durata di:</t>
  </si>
  <si>
    <t>Specificare il corso solo se richiesto nei requisiti di accesso,indicando la durata in ore o in anni</t>
  </si>
  <si>
    <r>
      <t>Allegato A</t>
    </r>
    <r>
      <rPr>
        <b/>
        <sz val="12"/>
        <rFont val="Arial"/>
        <family val="2"/>
      </rPr>
      <t xml:space="preserve">    AVVISO PUBBLICO  LONG LIST PROVINCIA DI MATERA - ANNO 2011</t>
    </r>
  </si>
  <si>
    <t>Scegliere un solo sottoprofilo tra quelli riportati nell'elenco a discesa in corrispondenza del profilo prescelto (vedi tabella 1 dell'Avviso). Le domande senza l'indicazione del PROFILO e del rispettivo SOTTOPROFILO non saranno ritenute valide.</t>
  </si>
  <si>
    <r>
      <t xml:space="preserve">Compilare la scheda ESPERIENZE LAVORATIVE, relativamente alle esperienze certificabili inerenti il profilo prescelto. Per le docenze, indicare esclusivamente quelle effettuate nella disciplina corrispondente al codice prescelto.
</t>
    </r>
    <r>
      <rPr>
        <b/>
        <i/>
        <sz val="10"/>
        <rFont val="Arial"/>
        <family val="2"/>
      </rPr>
      <t>Nella colonna Durata in ore inserire solo numeri interi</t>
    </r>
    <r>
      <rPr>
        <i/>
        <sz val="10"/>
        <rFont val="Arial"/>
        <family val="2"/>
      </rPr>
      <t>. In caso di spazio insufficiente, inserire nuove righe.</t>
    </r>
  </si>
  <si>
    <r>
      <t>VALUTAZIONE ESPERIENZE LAVORATIVA</t>
    </r>
    <r>
      <rPr>
        <i/>
        <sz val="10"/>
        <rFont val="Arial"/>
        <family val="2"/>
      </rPr>
      <t xml:space="preserve">
Si precisa che il sistema di calcolo del punteggio prevede fino ad un massimo di dieci anni di attività, con un impegno annuale massimo pari a 1590 ore. Per una esperienza superiore a 4770 ore, si accede alla fascia A/B; per una esperienza inferiore a 4770 ore, si accede alla fascia C1; per nessuna esperienza, si accede alla fascia C2. 
Il punteggio massimo  per la fascia A/B è 70, mentre per la fascia C1 è 50.</t>
    </r>
  </si>
  <si>
    <r>
      <t xml:space="preserve">VALUTAZIONE TITOLO DI STUDIO PER LA FASCIA A/B </t>
    </r>
    <r>
      <rPr>
        <sz val="12"/>
        <rFont val="Arial"/>
        <family val="2"/>
      </rPr>
      <t>(massimo 30 punti)</t>
    </r>
  </si>
  <si>
    <r>
      <t xml:space="preserve">VALUTAZIONE TITOLO DI STUDIO PER LA FASCIA C1 </t>
    </r>
    <r>
      <rPr>
        <sz val="12"/>
        <rFont val="Arial"/>
        <family val="2"/>
      </rPr>
      <t>(massimo 50 punti)</t>
    </r>
  </si>
  <si>
    <r>
      <t xml:space="preserve">A.   VALUTAZIONE TITOLO DI STUDIO PER LA FASCIA C2  </t>
    </r>
    <r>
      <rPr>
        <sz val="12"/>
        <rFont val="Arial"/>
        <family val="2"/>
      </rPr>
      <t>(massimo 100 punti)</t>
    </r>
  </si>
  <si>
    <t>OPPURE voto diploma in centesimi :</t>
  </si>
  <si>
    <r>
      <t xml:space="preserve">Compilare il presente modello di domanda specificando tutti i dati richiesti. Le domande senza l'indicazione del PROFILO  (elenco a discesa) e del SOTTOPROFILO (elenco a discesa) </t>
    </r>
    <r>
      <rPr>
        <b/>
        <i/>
        <sz val="10"/>
        <rFont val="Arial"/>
        <family val="2"/>
      </rPr>
      <t>non saranno ritenute valide</t>
    </r>
    <r>
      <rPr>
        <i/>
        <sz val="10"/>
        <rFont val="Arial"/>
        <family val="2"/>
      </rPr>
      <t xml:space="preserve">.
Saranno escluse le domande per la candidatura del profilo/sottoprofilo Gestione e controllo programmi  Finanziati da Fondi Strutturali per la fascia C2. 
Salvare il file Excel con nome, nel seguente formato:  </t>
    </r>
    <r>
      <rPr>
        <b/>
        <i/>
        <sz val="10"/>
        <rFont val="Arial"/>
        <family val="2"/>
      </rPr>
      <t>cognome_nome_profilo</t>
    </r>
    <r>
      <rPr>
        <i/>
        <sz val="10"/>
        <rFont val="Arial"/>
        <family val="2"/>
      </rPr>
      <t xml:space="preserve">, così come specificato nell'elenco a discesa  (ad es. rossi_paolo_docenza oppure rossi_paolo_amministrazione). </t>
    </r>
    <r>
      <rPr>
        <b/>
        <i/>
        <sz val="10"/>
        <rFont val="Arial"/>
        <family val="2"/>
      </rPr>
      <t>Il file deve essere solo in formato excel.</t>
    </r>
    <r>
      <rPr>
        <i/>
        <sz val="10"/>
        <rFont val="Arial"/>
        <family val="2"/>
      </rPr>
      <t xml:space="preserve">
Spedire via e-mail solo la domanda Allegato A, all'indirizzo </t>
    </r>
    <r>
      <rPr>
        <b/>
        <i/>
        <sz val="10"/>
        <rFont val="Arial"/>
        <family val="2"/>
      </rPr>
      <t>formazione.longlist2011@provincia.matera.it</t>
    </r>
    <r>
      <rPr>
        <i/>
        <sz val="10"/>
        <rFont val="Arial"/>
        <family val="2"/>
      </rPr>
      <t xml:space="preserve">
Effettuare la spedizione via e-mail </t>
    </r>
    <r>
      <rPr>
        <b/>
        <i/>
        <sz val="10"/>
        <rFont val="Arial"/>
        <family val="2"/>
      </rPr>
      <t>una sola volta.</t>
    </r>
    <r>
      <rPr>
        <i/>
        <sz val="10"/>
        <rFont val="Arial"/>
        <family val="2"/>
      </rPr>
      <t xml:space="preserve">
</t>
    </r>
    <r>
      <rPr>
        <b/>
        <i/>
        <sz val="10"/>
        <rFont val="Arial"/>
        <family val="2"/>
      </rPr>
      <t>Stampare la domanda, specificare la data e l'ora della spedizione via e-mail nei campi opportuni, firmare la domanda e unirla al plico da spedire per posta o da consegnare a mano, secondo le modalità specificate nell'Avviso Pubblico.</t>
    </r>
  </si>
</sst>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dd/mm/yy"/>
  </numFmts>
  <fonts count="51">
    <font>
      <sz val="11"/>
      <color theme="1"/>
      <name val="Calibri"/>
      <family val="2"/>
    </font>
    <font>
      <sz val="11"/>
      <color indexed="8"/>
      <name val="Calibri"/>
      <family val="2"/>
    </font>
    <font>
      <b/>
      <i/>
      <sz val="12"/>
      <name val="Arial"/>
      <family val="2"/>
    </font>
    <font>
      <b/>
      <sz val="12"/>
      <name val="Arial"/>
      <family val="2"/>
    </font>
    <font>
      <b/>
      <sz val="10"/>
      <name val="Arial"/>
      <family val="2"/>
    </font>
    <font>
      <b/>
      <i/>
      <sz val="10"/>
      <name val="Arial"/>
      <family val="2"/>
    </font>
    <font>
      <i/>
      <sz val="10"/>
      <name val="Arial"/>
      <family val="2"/>
    </font>
    <font>
      <b/>
      <i/>
      <sz val="11"/>
      <name val="Arial"/>
      <family val="2"/>
    </font>
    <font>
      <b/>
      <sz val="11"/>
      <name val="Arial"/>
      <family val="2"/>
    </font>
    <font>
      <i/>
      <sz val="10"/>
      <color indexed="10"/>
      <name val="Arial"/>
      <family val="2"/>
    </font>
    <font>
      <sz val="8"/>
      <name val="Calibri"/>
      <family val="2"/>
    </font>
    <font>
      <b/>
      <sz val="14"/>
      <color indexed="8"/>
      <name val="Calibri"/>
      <family val="2"/>
    </font>
    <font>
      <i/>
      <sz val="11"/>
      <color indexed="8"/>
      <name val="Calibri"/>
      <family val="2"/>
    </font>
    <font>
      <b/>
      <sz val="12"/>
      <color indexed="8"/>
      <name val="Arial"/>
      <family val="2"/>
    </font>
    <font>
      <b/>
      <sz val="14"/>
      <name val="Arial"/>
      <family val="2"/>
    </font>
    <font>
      <b/>
      <sz val="11"/>
      <color indexed="8"/>
      <name val="Calibri"/>
      <family val="2"/>
    </font>
    <font>
      <b/>
      <sz val="11"/>
      <name val="Calibri"/>
      <family val="2"/>
    </font>
    <font>
      <b/>
      <i/>
      <sz val="9"/>
      <color indexed="8"/>
      <name val="Calibri"/>
      <family val="2"/>
    </font>
    <font>
      <b/>
      <sz val="12"/>
      <name val="Calibri"/>
      <family val="2"/>
    </font>
    <font>
      <sz val="12"/>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55"/>
        <bgColor indexed="64"/>
      </patternFill>
    </fill>
    <fill>
      <patternFill patternType="solid">
        <fgColor theme="0"/>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bottom/>
    </border>
    <border>
      <left style="thin"/>
      <right/>
      <top style="thin"/>
      <bottom style="thin"/>
    </border>
    <border>
      <left style="thin"/>
      <right style="thin"/>
      <top style="thin"/>
      <bottom/>
    </border>
    <border>
      <left/>
      <right/>
      <top style="thin"/>
      <bottom/>
    </border>
    <border>
      <left style="medium"/>
      <right style="thin"/>
      <top style="thin"/>
      <bottom style="thin"/>
    </border>
    <border>
      <left style="medium"/>
      <right/>
      <top/>
      <bottom/>
    </border>
    <border>
      <left/>
      <right style="medium"/>
      <top/>
      <bottom/>
    </border>
    <border>
      <left style="medium"/>
      <right/>
      <top style="thin"/>
      <bottom/>
    </border>
    <border>
      <left/>
      <right style="medium"/>
      <top style="thin"/>
      <bottom/>
    </border>
    <border>
      <left style="thin"/>
      <right style="medium"/>
      <top style="thin"/>
      <bottom style="thin"/>
    </border>
    <border>
      <left style="thin"/>
      <right style="medium"/>
      <top style="thin"/>
      <bottom style="medium"/>
    </border>
    <border>
      <left/>
      <right style="thin"/>
      <top style="thin"/>
      <bottom style="thin"/>
    </border>
    <border>
      <left/>
      <right/>
      <top style="thin"/>
      <bottom style="thin"/>
    </border>
    <border>
      <left style="medium"/>
      <right/>
      <top style="thin"/>
      <bottom style="thin"/>
    </border>
    <border>
      <left/>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bottom style="medium"/>
    </border>
    <border>
      <left/>
      <right/>
      <top/>
      <bottom style="medium"/>
    </border>
    <border>
      <left style="thin"/>
      <right/>
      <top style="thin"/>
      <bottom/>
    </border>
    <border>
      <left style="medium"/>
      <right style="thin"/>
      <top style="thin"/>
      <bottom style="medium"/>
    </border>
    <border>
      <left style="thin"/>
      <right style="thin"/>
      <top style="thin"/>
      <bottom style="medium"/>
    </border>
    <border>
      <left/>
      <right/>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0" borderId="2" applyNumberFormat="0" applyFill="0" applyAlignment="0" applyProtection="0"/>
    <xf numFmtId="0" fontId="38" fillId="21" borderId="3" applyNumberFormat="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9"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0" fillId="29" borderId="0" applyNumberFormat="0" applyBorder="0" applyAlignment="0" applyProtection="0"/>
    <xf numFmtId="0" fontId="0" fillId="30" borderId="4" applyNumberFormat="0" applyFont="0" applyAlignment="0" applyProtection="0"/>
    <xf numFmtId="0" fontId="41" fillId="20" borderId="5"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47" fillId="0" borderId="8" applyNumberFormat="0" applyFill="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31" borderId="0" applyNumberFormat="0" applyBorder="0" applyAlignment="0" applyProtection="0"/>
    <xf numFmtId="0" fontId="50"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47">
    <xf numFmtId="0" fontId="0" fillId="0" borderId="0" xfId="0" applyFont="1" applyAlignment="1">
      <alignment/>
    </xf>
    <xf numFmtId="0" fontId="4" fillId="0" borderId="10" xfId="0" applyFont="1" applyBorder="1" applyAlignment="1" applyProtection="1">
      <alignment vertical="center"/>
      <protection locked="0"/>
    </xf>
    <xf numFmtId="0" fontId="0" fillId="0" borderId="11" xfId="0" applyBorder="1" applyAlignment="1">
      <alignment/>
    </xf>
    <xf numFmtId="0" fontId="5" fillId="33" borderId="10" xfId="0" applyFont="1" applyFill="1" applyBorder="1" applyAlignment="1">
      <alignment horizontal="right"/>
    </xf>
    <xf numFmtId="0" fontId="0" fillId="0" borderId="10" xfId="0" applyBorder="1" applyAlignment="1" applyProtection="1">
      <alignment horizontal="left" vertical="top" wrapText="1"/>
      <protection locked="0"/>
    </xf>
    <xf numFmtId="164" fontId="0" fillId="0" borderId="10" xfId="0" applyNumberFormat="1" applyBorder="1" applyAlignment="1" applyProtection="1">
      <alignment horizontal="left" vertical="top" wrapText="1"/>
      <protection locked="0"/>
    </xf>
    <xf numFmtId="49" fontId="0" fillId="0" borderId="10" xfId="0" applyNumberFormat="1" applyBorder="1" applyAlignment="1" applyProtection="1">
      <alignment horizontal="left" vertical="top" wrapText="1"/>
      <protection locked="0"/>
    </xf>
    <xf numFmtId="49" fontId="0" fillId="0" borderId="12" xfId="0" applyNumberFormat="1" applyBorder="1" applyAlignment="1" applyProtection="1">
      <alignment horizontal="left" vertical="top" wrapText="1"/>
      <protection locked="0"/>
    </xf>
    <xf numFmtId="1" fontId="0" fillId="0" borderId="11" xfId="0" applyNumberFormat="1" applyBorder="1" applyAlignment="1" applyProtection="1">
      <alignment horizontal="left" vertical="top" wrapText="1"/>
      <protection/>
    </xf>
    <xf numFmtId="0" fontId="6" fillId="0" borderId="0" xfId="0" applyFont="1" applyBorder="1" applyAlignment="1">
      <alignment horizontal="left"/>
    </xf>
    <xf numFmtId="0" fontId="6" fillId="0" borderId="0" xfId="0" applyFont="1" applyAlignment="1">
      <alignment horizontal="left"/>
    </xf>
    <xf numFmtId="0" fontId="5" fillId="33" borderId="10" xfId="0" applyFont="1" applyFill="1" applyBorder="1" applyAlignment="1">
      <alignment horizontal="right" wrapText="1"/>
    </xf>
    <xf numFmtId="0" fontId="7" fillId="33" borderId="10" xfId="0" applyFont="1" applyFill="1" applyBorder="1" applyAlignment="1">
      <alignment horizontal="right"/>
    </xf>
    <xf numFmtId="1" fontId="0" fillId="0" borderId="12" xfId="0" applyNumberFormat="1" applyBorder="1" applyAlignment="1" applyProtection="1">
      <alignment horizontal="right" vertical="top" wrapText="1"/>
      <protection locked="0"/>
    </xf>
    <xf numFmtId="1" fontId="0" fillId="0" borderId="0" xfId="0" applyNumberFormat="1" applyBorder="1" applyAlignment="1" applyProtection="1">
      <alignment horizontal="right" vertical="top" wrapText="1"/>
      <protection locked="0"/>
    </xf>
    <xf numFmtId="0" fontId="4" fillId="33" borderId="10" xfId="0" applyFont="1" applyFill="1" applyBorder="1" applyAlignment="1">
      <alignment horizontal="center" vertical="center" wrapText="1"/>
    </xf>
    <xf numFmtId="0" fontId="0" fillId="0" borderId="10" xfId="0" applyBorder="1" applyAlignment="1" applyProtection="1">
      <alignment vertical="top" wrapText="1"/>
      <protection locked="0"/>
    </xf>
    <xf numFmtId="1" fontId="0" fillId="0" borderId="10" xfId="0" applyNumberFormat="1" applyBorder="1" applyAlignment="1" applyProtection="1">
      <alignment vertical="top" wrapText="1"/>
      <protection locked="0"/>
    </xf>
    <xf numFmtId="0" fontId="4" fillId="34" borderId="0" xfId="0" applyFont="1" applyFill="1" applyBorder="1" applyAlignment="1">
      <alignment horizontal="right"/>
    </xf>
    <xf numFmtId="1" fontId="3" fillId="34" borderId="0" xfId="0" applyNumberFormat="1" applyFont="1" applyFill="1" applyBorder="1" applyAlignment="1">
      <alignment/>
    </xf>
    <xf numFmtId="1" fontId="0" fillId="0" borderId="13" xfId="0" applyNumberFormat="1" applyBorder="1" applyAlignment="1" applyProtection="1">
      <alignment vertical="top" wrapText="1"/>
      <protection locked="0"/>
    </xf>
    <xf numFmtId="0" fontId="0" fillId="0" borderId="0" xfId="0" applyBorder="1" applyAlignment="1">
      <alignment/>
    </xf>
    <xf numFmtId="0" fontId="7" fillId="0" borderId="0" xfId="0" applyFont="1" applyFill="1" applyBorder="1" applyAlignment="1">
      <alignment horizontal="right" vertical="center"/>
    </xf>
    <xf numFmtId="0" fontId="4" fillId="34" borderId="10" xfId="0" applyFont="1" applyFill="1" applyBorder="1" applyAlignment="1">
      <alignment horizontal="right"/>
    </xf>
    <xf numFmtId="0" fontId="12" fillId="0" borderId="0" xfId="0" applyFont="1" applyAlignment="1">
      <alignment/>
    </xf>
    <xf numFmtId="0" fontId="0" fillId="0" borderId="0" xfId="0" applyFill="1" applyAlignment="1">
      <alignment/>
    </xf>
    <xf numFmtId="0" fontId="5" fillId="0" borderId="14" xfId="0" applyFont="1" applyFill="1" applyBorder="1" applyAlignment="1">
      <alignment horizontal="right"/>
    </xf>
    <xf numFmtId="0" fontId="5" fillId="35" borderId="10" xfId="0" applyFont="1" applyFill="1" applyBorder="1" applyAlignment="1">
      <alignment horizontal="right"/>
    </xf>
    <xf numFmtId="0" fontId="5" fillId="36" borderId="10" xfId="0" applyFont="1" applyFill="1" applyBorder="1" applyAlignment="1">
      <alignment horizontal="right"/>
    </xf>
    <xf numFmtId="0" fontId="5" fillId="37" borderId="10" xfId="0" applyFont="1" applyFill="1" applyBorder="1" applyAlignment="1">
      <alignment horizontal="right"/>
    </xf>
    <xf numFmtId="0" fontId="5" fillId="37" borderId="15" xfId="0" applyFont="1" applyFill="1" applyBorder="1" applyAlignment="1">
      <alignment horizontal="right"/>
    </xf>
    <xf numFmtId="0" fontId="5" fillId="0" borderId="16" xfId="0" applyFont="1" applyFill="1" applyBorder="1" applyAlignment="1">
      <alignment horizontal="right"/>
    </xf>
    <xf numFmtId="1" fontId="8" fillId="0" borderId="17" xfId="0" applyNumberFormat="1" applyFont="1" applyFill="1" applyBorder="1" applyAlignment="1" applyProtection="1">
      <alignment horizontal="right" vertical="top" wrapText="1"/>
      <protection/>
    </xf>
    <xf numFmtId="0" fontId="5" fillId="37" borderId="18" xfId="0" applyFont="1" applyFill="1" applyBorder="1" applyAlignment="1">
      <alignment horizontal="right"/>
    </xf>
    <xf numFmtId="1" fontId="0" fillId="0" borderId="19" xfId="0" applyNumberFormat="1" applyFill="1" applyBorder="1" applyAlignment="1" applyProtection="1">
      <alignment horizontal="right" vertical="top" wrapText="1"/>
      <protection/>
    </xf>
    <xf numFmtId="0" fontId="5" fillId="35" borderId="15" xfId="0" applyFont="1" applyFill="1" applyBorder="1" applyAlignment="1">
      <alignment horizontal="right"/>
    </xf>
    <xf numFmtId="0" fontId="5" fillId="35" borderId="18" xfId="0" applyFont="1" applyFill="1" applyBorder="1" applyAlignment="1">
      <alignment horizontal="right"/>
    </xf>
    <xf numFmtId="0" fontId="5" fillId="36" borderId="15" xfId="0" applyFont="1" applyFill="1" applyBorder="1" applyAlignment="1">
      <alignment horizontal="right"/>
    </xf>
    <xf numFmtId="0" fontId="0" fillId="0" borderId="0" xfId="0" applyBorder="1" applyAlignment="1">
      <alignment/>
    </xf>
    <xf numFmtId="0" fontId="3" fillId="0" borderId="0" xfId="0" applyFont="1" applyFill="1" applyAlignment="1">
      <alignment horizontal="center" vertical="center" wrapText="1"/>
    </xf>
    <xf numFmtId="0" fontId="15" fillId="0" borderId="0" xfId="0" applyFont="1" applyAlignment="1">
      <alignment/>
    </xf>
    <xf numFmtId="0" fontId="8" fillId="38" borderId="10" xfId="0" applyFont="1" applyFill="1" applyBorder="1" applyAlignment="1">
      <alignment horizontal="left" vertical="center" wrapText="1"/>
    </xf>
    <xf numFmtId="0" fontId="0" fillId="38" borderId="10" xfId="0" applyFill="1" applyBorder="1" applyAlignment="1">
      <alignment horizontal="left"/>
    </xf>
    <xf numFmtId="0" fontId="16" fillId="0" borderId="0" xfId="0" applyFont="1" applyAlignment="1">
      <alignment horizontal="right" vertical="center" wrapText="1"/>
    </xf>
    <xf numFmtId="0" fontId="16" fillId="0" borderId="0" xfId="0" applyFont="1" applyBorder="1" applyAlignment="1">
      <alignment horizontal="right" vertical="center" wrapText="1"/>
    </xf>
    <xf numFmtId="0" fontId="16" fillId="0" borderId="10" xfId="0" applyFont="1" applyBorder="1" applyAlignment="1" applyProtection="1">
      <alignment horizontal="right" vertical="center" wrapText="1"/>
      <protection locked="0"/>
    </xf>
    <xf numFmtId="1" fontId="13" fillId="33" borderId="10" xfId="0" applyNumberFormat="1" applyFont="1" applyFill="1" applyBorder="1" applyAlignment="1" applyProtection="1">
      <alignment horizontal="right" vertical="top" wrapText="1"/>
      <protection hidden="1"/>
    </xf>
    <xf numFmtId="1" fontId="13" fillId="33" borderId="10" xfId="0" applyNumberFormat="1" applyFont="1" applyFill="1" applyBorder="1" applyAlignment="1" applyProtection="1">
      <alignment/>
      <protection hidden="1"/>
    </xf>
    <xf numFmtId="2" fontId="13" fillId="33" borderId="10" xfId="0" applyNumberFormat="1" applyFont="1" applyFill="1" applyBorder="1" applyAlignment="1" applyProtection="1">
      <alignment/>
      <protection hidden="1"/>
    </xf>
    <xf numFmtId="0" fontId="3" fillId="33" borderId="10" xfId="0" applyFont="1" applyFill="1" applyBorder="1" applyAlignment="1" applyProtection="1">
      <alignment horizontal="right" vertical="top" wrapText="1"/>
      <protection hidden="1"/>
    </xf>
    <xf numFmtId="2" fontId="14" fillId="33" borderId="10" xfId="0" applyNumberFormat="1" applyFont="1" applyFill="1" applyBorder="1" applyAlignment="1" applyProtection="1">
      <alignment/>
      <protection hidden="1"/>
    </xf>
    <xf numFmtId="1" fontId="3" fillId="33" borderId="10" xfId="0" applyNumberFormat="1" applyFont="1" applyFill="1" applyBorder="1" applyAlignment="1" applyProtection="1">
      <alignment/>
      <protection hidden="1"/>
    </xf>
    <xf numFmtId="1" fontId="11" fillId="33" borderId="10" xfId="0" applyNumberFormat="1" applyFont="1" applyFill="1" applyBorder="1" applyAlignment="1" applyProtection="1">
      <alignment horizontal="right" vertical="top" wrapText="1"/>
      <protection hidden="1"/>
    </xf>
    <xf numFmtId="2" fontId="3" fillId="33" borderId="10" xfId="0" applyNumberFormat="1" applyFont="1" applyFill="1" applyBorder="1" applyAlignment="1" applyProtection="1">
      <alignment horizontal="right"/>
      <protection hidden="1"/>
    </xf>
    <xf numFmtId="1" fontId="0" fillId="37" borderId="20" xfId="0" applyNumberFormat="1" applyFill="1" applyBorder="1" applyAlignment="1" applyProtection="1">
      <alignment horizontal="right" vertical="top" wrapText="1"/>
      <protection hidden="1"/>
    </xf>
    <xf numFmtId="1" fontId="0" fillId="37" borderId="10" xfId="0" applyNumberFormat="1" applyFill="1" applyBorder="1" applyAlignment="1" applyProtection="1">
      <alignment horizontal="right" vertical="top" wrapText="1"/>
      <protection hidden="1"/>
    </xf>
    <xf numFmtId="0" fontId="2" fillId="37" borderId="21" xfId="0" applyFont="1" applyFill="1" applyBorder="1" applyAlignment="1" applyProtection="1">
      <alignment horizontal="right" vertical="top" wrapText="1"/>
      <protection hidden="1"/>
    </xf>
    <xf numFmtId="1" fontId="0" fillId="35" borderId="20" xfId="0" applyNumberFormat="1" applyFill="1" applyBorder="1" applyAlignment="1" applyProtection="1">
      <alignment horizontal="right" vertical="top" wrapText="1"/>
      <protection hidden="1"/>
    </xf>
    <xf numFmtId="1" fontId="0" fillId="35" borderId="10" xfId="0" applyNumberFormat="1" applyFill="1" applyBorder="1" applyAlignment="1" applyProtection="1">
      <alignment horizontal="right" vertical="top" wrapText="1"/>
      <protection hidden="1"/>
    </xf>
    <xf numFmtId="0" fontId="2" fillId="35" borderId="21" xfId="0" applyFont="1" applyFill="1" applyBorder="1" applyAlignment="1" applyProtection="1">
      <alignment horizontal="right" vertical="top" wrapText="1"/>
      <protection hidden="1"/>
    </xf>
    <xf numFmtId="1" fontId="0" fillId="36" borderId="20" xfId="0" applyNumberFormat="1" applyFill="1" applyBorder="1" applyAlignment="1" applyProtection="1">
      <alignment horizontal="right" vertical="top" wrapText="1"/>
      <protection hidden="1"/>
    </xf>
    <xf numFmtId="0" fontId="16" fillId="36" borderId="10" xfId="0" applyFont="1" applyFill="1" applyBorder="1" applyAlignment="1">
      <alignment horizontal="right"/>
    </xf>
    <xf numFmtId="0" fontId="5" fillId="0" borderId="0" xfId="0" applyFont="1" applyFill="1" applyBorder="1" applyAlignment="1">
      <alignment horizontal="right" vertical="top" wrapText="1"/>
    </xf>
    <xf numFmtId="0" fontId="2" fillId="39" borderId="0" xfId="0" applyFont="1" applyFill="1" applyBorder="1" applyAlignment="1" applyProtection="1">
      <alignment horizontal="right" vertical="top" wrapText="1"/>
      <protection hidden="1"/>
    </xf>
    <xf numFmtId="0" fontId="5" fillId="36" borderId="10" xfId="0" applyFont="1" applyFill="1" applyBorder="1" applyAlignment="1">
      <alignment horizontal="right" vertical="center"/>
    </xf>
    <xf numFmtId="0" fontId="5" fillId="0" borderId="10" xfId="0" applyFont="1" applyFill="1" applyBorder="1" applyAlignment="1" applyProtection="1">
      <alignment vertical="center"/>
      <protection locked="0"/>
    </xf>
    <xf numFmtId="0" fontId="5" fillId="0" borderId="15"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0" xfId="0" applyFont="1" applyFill="1" applyBorder="1" applyAlignment="1">
      <alignment horizontal="right"/>
    </xf>
    <xf numFmtId="1" fontId="0" fillId="0" borderId="20" xfId="0" applyNumberFormat="1" applyFill="1" applyBorder="1" applyAlignment="1" applyProtection="1">
      <alignment horizontal="right" vertical="top" wrapText="1"/>
      <protection/>
    </xf>
    <xf numFmtId="1" fontId="0" fillId="0" borderId="10" xfId="0" applyNumberFormat="1" applyBorder="1" applyAlignment="1" applyProtection="1">
      <alignment horizontal="right" vertical="top" wrapText="1"/>
      <protection locked="0"/>
    </xf>
    <xf numFmtId="0" fontId="7" fillId="0" borderId="10" xfId="0" applyFont="1" applyFill="1" applyBorder="1" applyAlignment="1">
      <alignment horizontal="right" vertical="center"/>
    </xf>
    <xf numFmtId="0" fontId="5" fillId="0" borderId="15" xfId="0" applyFont="1" applyFill="1" applyBorder="1" applyAlignment="1">
      <alignment horizontal="right"/>
    </xf>
    <xf numFmtId="1" fontId="8" fillId="0" borderId="20" xfId="0" applyNumberFormat="1" applyFont="1" applyFill="1" applyBorder="1" applyAlignment="1" applyProtection="1">
      <alignment horizontal="right" vertical="top" wrapText="1"/>
      <protection/>
    </xf>
    <xf numFmtId="0" fontId="2" fillId="36" borderId="20" xfId="0" applyFont="1" applyFill="1" applyBorder="1" applyAlignment="1" applyProtection="1">
      <alignment horizontal="right" vertical="top" wrapText="1"/>
      <protection hidden="1"/>
    </xf>
    <xf numFmtId="0" fontId="18" fillId="36" borderId="21" xfId="0" applyFont="1" applyFill="1" applyBorder="1" applyAlignment="1">
      <alignment horizontal="right"/>
    </xf>
    <xf numFmtId="0" fontId="18" fillId="36" borderId="20" xfId="0" applyFont="1" applyFill="1" applyBorder="1" applyAlignment="1">
      <alignment horizontal="right"/>
    </xf>
    <xf numFmtId="0" fontId="4" fillId="0" borderId="0" xfId="0" applyFont="1" applyAlignment="1">
      <alignment horizontal="left" vertical="top" wrapText="1"/>
    </xf>
    <xf numFmtId="0" fontId="16" fillId="0" borderId="0" xfId="0" applyFont="1" applyBorder="1" applyAlignment="1" applyProtection="1">
      <alignment vertical="center"/>
      <protection/>
    </xf>
    <xf numFmtId="0" fontId="1" fillId="0" borderId="0" xfId="0" applyFont="1" applyBorder="1" applyAlignment="1" applyProtection="1">
      <alignment/>
      <protection/>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right" vertical="center" wrapText="1"/>
    </xf>
    <xf numFmtId="0" fontId="0" fillId="0" borderId="12" xfId="0" applyBorder="1" applyAlignment="1" applyProtection="1">
      <alignment horizontal="center" vertical="top" wrapText="1"/>
      <protection locked="0"/>
    </xf>
    <xf numFmtId="0" fontId="0" fillId="0" borderId="22" xfId="0" applyBorder="1" applyAlignment="1" applyProtection="1">
      <alignment horizontal="center" vertical="top" wrapText="1"/>
      <protection locked="0"/>
    </xf>
    <xf numFmtId="0" fontId="4" fillId="33" borderId="12" xfId="0" applyFont="1" applyFill="1" applyBorder="1" applyAlignment="1">
      <alignment horizontal="center" vertical="center"/>
    </xf>
    <xf numFmtId="0" fontId="4" fillId="33" borderId="22" xfId="0" applyFont="1" applyFill="1" applyBorder="1" applyAlignment="1">
      <alignment horizontal="center" vertical="center"/>
    </xf>
    <xf numFmtId="0" fontId="3" fillId="33" borderId="10" xfId="0" applyFont="1" applyFill="1" applyBorder="1" applyAlignment="1">
      <alignment horizontal="center" vertical="center"/>
    </xf>
    <xf numFmtId="0" fontId="3" fillId="38" borderId="12" xfId="0" applyFont="1" applyFill="1" applyBorder="1" applyAlignment="1">
      <alignment horizontal="center" vertical="center" wrapText="1"/>
    </xf>
    <xf numFmtId="0" fontId="3" fillId="38" borderId="23" xfId="0" applyFont="1" applyFill="1" applyBorder="1" applyAlignment="1">
      <alignment horizontal="center" vertical="center" wrapText="1"/>
    </xf>
    <xf numFmtId="0" fontId="3" fillId="38" borderId="22" xfId="0" applyFont="1" applyFill="1" applyBorder="1" applyAlignment="1">
      <alignment horizontal="center" vertical="center" wrapText="1"/>
    </xf>
    <xf numFmtId="0" fontId="6" fillId="0" borderId="0" xfId="0" applyFont="1" applyAlignment="1">
      <alignment horizontal="left" vertical="center" wrapText="1"/>
    </xf>
    <xf numFmtId="0" fontId="6" fillId="0" borderId="0" xfId="0" applyFont="1" applyAlignment="1">
      <alignment horizontal="left" vertical="top" wrapText="1"/>
    </xf>
    <xf numFmtId="0" fontId="5" fillId="0" borderId="24" xfId="0" applyFont="1" applyFill="1" applyBorder="1" applyAlignment="1">
      <alignment horizontal="left" vertical="center"/>
    </xf>
    <xf numFmtId="0" fontId="5" fillId="0" borderId="23" xfId="0" applyFont="1" applyFill="1" applyBorder="1" applyAlignment="1">
      <alignment horizontal="left" vertical="center"/>
    </xf>
    <xf numFmtId="0" fontId="5" fillId="0" borderId="25" xfId="0" applyFont="1" applyFill="1" applyBorder="1" applyAlignment="1">
      <alignment horizontal="left" vertical="center"/>
    </xf>
    <xf numFmtId="0" fontId="17" fillId="0" borderId="11" xfId="0" applyFont="1" applyBorder="1" applyAlignment="1">
      <alignment horizontal="left" vertical="top" wrapText="1"/>
    </xf>
    <xf numFmtId="0" fontId="17" fillId="0" borderId="0" xfId="0" applyFont="1" applyBorder="1" applyAlignment="1">
      <alignment horizontal="left" vertical="top" wrapText="1"/>
    </xf>
    <xf numFmtId="0" fontId="4" fillId="0" borderId="0" xfId="0" applyFont="1" applyAlignment="1">
      <alignment horizontal="left"/>
    </xf>
    <xf numFmtId="0" fontId="6" fillId="0" borderId="18" xfId="0" applyFont="1" applyFill="1" applyBorder="1" applyAlignment="1">
      <alignment horizontal="left" vertical="top" wrapText="1"/>
    </xf>
    <xf numFmtId="0" fontId="6" fillId="0" borderId="14" xfId="0" applyFont="1" applyFill="1" applyBorder="1" applyAlignment="1">
      <alignment horizontal="left" vertical="top" wrapText="1"/>
    </xf>
    <xf numFmtId="0" fontId="6" fillId="0" borderId="19" xfId="0" applyFont="1" applyFill="1" applyBorder="1" applyAlignment="1">
      <alignment horizontal="left" vertical="top" wrapText="1"/>
    </xf>
    <xf numFmtId="0" fontId="5" fillId="33" borderId="0" xfId="0" applyFont="1" applyFill="1" applyAlignment="1">
      <alignment horizontal="left"/>
    </xf>
    <xf numFmtId="0" fontId="3" fillId="35" borderId="26" xfId="0" applyFont="1" applyFill="1" applyBorder="1" applyAlignment="1">
      <alignment horizontal="center" vertical="center"/>
    </xf>
    <xf numFmtId="0" fontId="3" fillId="35" borderId="27" xfId="0" applyFont="1" applyFill="1" applyBorder="1" applyAlignment="1">
      <alignment horizontal="center" vertical="center"/>
    </xf>
    <xf numFmtId="0" fontId="3" fillId="35" borderId="28" xfId="0" applyFont="1" applyFill="1" applyBorder="1" applyAlignment="1">
      <alignment horizontal="center" vertical="center"/>
    </xf>
    <xf numFmtId="0" fontId="5" fillId="0" borderId="29" xfId="0" applyFont="1" applyFill="1" applyBorder="1" applyAlignment="1">
      <alignment horizontal="right" vertical="top" wrapText="1"/>
    </xf>
    <xf numFmtId="0" fontId="5" fillId="0" borderId="30" xfId="0" applyFont="1" applyFill="1" applyBorder="1" applyAlignment="1">
      <alignment horizontal="right" vertical="top" wrapText="1"/>
    </xf>
    <xf numFmtId="0" fontId="5" fillId="0" borderId="15" xfId="0" applyFont="1" applyFill="1" applyBorder="1" applyAlignment="1">
      <alignment horizontal="left" vertical="center"/>
    </xf>
    <xf numFmtId="0" fontId="5" fillId="0" borderId="10" xfId="0" applyFont="1" applyFill="1" applyBorder="1" applyAlignment="1">
      <alignment horizontal="left" vertical="center"/>
    </xf>
    <xf numFmtId="0" fontId="5" fillId="0" borderId="20" xfId="0" applyFont="1" applyFill="1" applyBorder="1" applyAlignment="1">
      <alignment horizontal="left" vertical="center"/>
    </xf>
    <xf numFmtId="0" fontId="5" fillId="0" borderId="18" xfId="0" applyFont="1" applyFill="1" applyBorder="1" applyAlignment="1">
      <alignment horizontal="left" vertical="top" wrapText="1"/>
    </xf>
    <xf numFmtId="0" fontId="4" fillId="0" borderId="31" xfId="0" applyFont="1" applyBorder="1" applyAlignment="1">
      <alignment horizontal="right"/>
    </xf>
    <xf numFmtId="0" fontId="4" fillId="0" borderId="14" xfId="0" applyFont="1" applyBorder="1" applyAlignment="1">
      <alignment horizontal="right"/>
    </xf>
    <xf numFmtId="0" fontId="5" fillId="0" borderId="0" xfId="0" applyFont="1" applyBorder="1" applyAlignment="1">
      <alignment horizontal="left" vertical="top" wrapText="1"/>
    </xf>
    <xf numFmtId="0" fontId="6" fillId="0" borderId="0" xfId="0" applyFont="1" applyBorder="1" applyAlignment="1">
      <alignment horizontal="left" vertical="top" wrapText="1"/>
    </xf>
    <xf numFmtId="0" fontId="3" fillId="37" borderId="26" xfId="0" applyFont="1" applyFill="1" applyBorder="1" applyAlignment="1">
      <alignment horizontal="center" vertical="center"/>
    </xf>
    <xf numFmtId="0" fontId="3" fillId="37" borderId="27" xfId="0" applyFont="1" applyFill="1" applyBorder="1" applyAlignment="1">
      <alignment horizontal="center" vertical="center"/>
    </xf>
    <xf numFmtId="0" fontId="3" fillId="37" borderId="28" xfId="0" applyFont="1" applyFill="1" applyBorder="1" applyAlignment="1">
      <alignment horizontal="center" vertical="center"/>
    </xf>
    <xf numFmtId="0" fontId="5" fillId="34" borderId="11" xfId="0" applyFont="1" applyFill="1" applyBorder="1" applyAlignment="1">
      <alignment horizontal="left" vertical="top" wrapText="1"/>
    </xf>
    <xf numFmtId="0" fontId="5" fillId="34" borderId="0" xfId="0" applyFont="1" applyFill="1" applyBorder="1" applyAlignment="1">
      <alignment horizontal="left" vertical="top" wrapText="1"/>
    </xf>
    <xf numFmtId="0" fontId="7" fillId="0" borderId="32" xfId="0" applyFont="1" applyFill="1" applyBorder="1" applyAlignment="1">
      <alignment horizontal="right" vertical="top" wrapText="1"/>
    </xf>
    <xf numFmtId="0" fontId="7" fillId="0" borderId="33" xfId="0" applyFont="1" applyFill="1" applyBorder="1" applyAlignment="1">
      <alignment horizontal="right" vertical="top" wrapText="1"/>
    </xf>
    <xf numFmtId="0" fontId="5" fillId="0" borderId="24" xfId="0" applyFont="1" applyFill="1" applyBorder="1" applyAlignment="1">
      <alignment horizontal="center" vertical="top" wrapText="1"/>
    </xf>
    <xf numFmtId="0" fontId="5" fillId="0" borderId="23" xfId="0" applyFont="1" applyFill="1" applyBorder="1" applyAlignment="1">
      <alignment horizontal="center" vertical="top" wrapText="1"/>
    </xf>
    <xf numFmtId="0" fontId="5" fillId="0" borderId="25" xfId="0" applyFont="1" applyFill="1" applyBorder="1" applyAlignment="1">
      <alignment horizontal="center" vertical="top" wrapText="1"/>
    </xf>
    <xf numFmtId="0" fontId="4" fillId="0" borderId="0" xfId="0" applyFont="1" applyAlignment="1">
      <alignment horizontal="left" vertical="top" wrapText="1"/>
    </xf>
    <xf numFmtId="0" fontId="5" fillId="0" borderId="15" xfId="0" applyFont="1" applyFill="1" applyBorder="1" applyAlignment="1">
      <alignment horizontal="right" vertical="top" wrapText="1"/>
    </xf>
    <xf numFmtId="0" fontId="5" fillId="0" borderId="10" xfId="0" applyFont="1" applyFill="1" applyBorder="1" applyAlignment="1">
      <alignment horizontal="right" vertical="top" wrapText="1"/>
    </xf>
    <xf numFmtId="0" fontId="3" fillId="36" borderId="15" xfId="0" applyFont="1" applyFill="1" applyBorder="1" applyAlignment="1">
      <alignment horizontal="center" vertical="center" wrapText="1"/>
    </xf>
    <xf numFmtId="0" fontId="3" fillId="36" borderId="10" xfId="0" applyFont="1" applyFill="1" applyBorder="1" applyAlignment="1">
      <alignment horizontal="center" vertical="center"/>
    </xf>
    <xf numFmtId="0" fontId="3" fillId="36" borderId="20" xfId="0" applyFont="1" applyFill="1" applyBorder="1" applyAlignment="1">
      <alignment horizontal="center" vertical="center"/>
    </xf>
    <xf numFmtId="0" fontId="6" fillId="0" borderId="15" xfId="0" applyFont="1" applyFill="1" applyBorder="1" applyAlignment="1">
      <alignment horizontal="left" vertical="top" wrapText="1"/>
    </xf>
    <xf numFmtId="0" fontId="9" fillId="0" borderId="10" xfId="0" applyFont="1" applyFill="1" applyBorder="1" applyAlignment="1">
      <alignment horizontal="left" vertical="top" wrapText="1"/>
    </xf>
    <xf numFmtId="0" fontId="9" fillId="0" borderId="20" xfId="0" applyFont="1" applyFill="1" applyBorder="1" applyAlignment="1">
      <alignment horizontal="left" vertical="top" wrapText="1"/>
    </xf>
    <xf numFmtId="0" fontId="5" fillId="0" borderId="15" xfId="0" applyFont="1" applyFill="1" applyBorder="1" applyAlignment="1">
      <alignment horizontal="left" vertical="top" wrapText="1"/>
    </xf>
    <xf numFmtId="0" fontId="6" fillId="0" borderId="10" xfId="0" applyFont="1" applyFill="1" applyBorder="1" applyAlignment="1">
      <alignment horizontal="left" vertical="top" wrapText="1"/>
    </xf>
    <xf numFmtId="0" fontId="6" fillId="0" borderId="20" xfId="0" applyFont="1" applyFill="1" applyBorder="1" applyAlignment="1">
      <alignment horizontal="left" vertical="top" wrapText="1"/>
    </xf>
    <xf numFmtId="0" fontId="5" fillId="0" borderId="0" xfId="0" applyFont="1" applyFill="1" applyBorder="1" applyAlignment="1">
      <alignment horizontal="center"/>
    </xf>
    <xf numFmtId="0" fontId="5" fillId="0" borderId="34" xfId="0" applyFont="1" applyFill="1" applyBorder="1" applyAlignment="1">
      <alignment horizontal="center" vertical="top" wrapText="1"/>
    </xf>
    <xf numFmtId="0" fontId="5" fillId="0" borderId="24" xfId="0" applyFont="1" applyFill="1" applyBorder="1" applyAlignment="1">
      <alignment horizontal="center"/>
    </xf>
    <xf numFmtId="0" fontId="5" fillId="0" borderId="23" xfId="0" applyFont="1" applyFill="1" applyBorder="1" applyAlignment="1">
      <alignment horizontal="center"/>
    </xf>
    <xf numFmtId="0" fontId="5" fillId="0" borderId="25" xfId="0" applyFont="1" applyFill="1" applyBorder="1" applyAlignment="1">
      <alignment horizontal="center"/>
    </xf>
    <xf numFmtId="0" fontId="3" fillId="36" borderId="26" xfId="0" applyFont="1" applyFill="1" applyBorder="1" applyAlignment="1">
      <alignment horizontal="center" vertical="center"/>
    </xf>
    <xf numFmtId="0" fontId="3" fillId="36" borderId="27" xfId="0" applyFont="1" applyFill="1" applyBorder="1" applyAlignment="1">
      <alignment horizontal="center" vertical="center"/>
    </xf>
    <xf numFmtId="0" fontId="3" fillId="36" borderId="28" xfId="0" applyFont="1" applyFill="1" applyBorder="1" applyAlignment="1">
      <alignment horizontal="center" vertical="center"/>
    </xf>
    <xf numFmtId="0" fontId="5" fillId="0" borderId="0" xfId="0" applyFont="1" applyFill="1" applyBorder="1" applyAlignment="1">
      <alignment horizontal="left" vertical="top" wrapText="1"/>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131"/>
  <sheetViews>
    <sheetView tabSelected="1" zoomScalePageLayoutView="0" workbookViewId="0" topLeftCell="A76">
      <selection activeCell="G80" sqref="G80"/>
    </sheetView>
  </sheetViews>
  <sheetFormatPr defaultColWidth="9.140625" defaultRowHeight="15"/>
  <cols>
    <col min="1" max="1" width="33.28125" style="0" customWidth="1"/>
    <col min="2" max="2" width="31.140625" style="0" customWidth="1"/>
    <col min="3" max="3" width="23.7109375" style="0" customWidth="1"/>
    <col min="4" max="4" width="12.140625" style="0" customWidth="1"/>
  </cols>
  <sheetData>
    <row r="1" spans="1:4" ht="39" customHeight="1">
      <c r="A1" s="80" t="s">
        <v>77</v>
      </c>
      <c r="B1" s="81"/>
      <c r="C1" s="81"/>
      <c r="D1" s="81"/>
    </row>
    <row r="2" spans="1:4" ht="26.25" customHeight="1">
      <c r="A2" s="82" t="s">
        <v>47</v>
      </c>
      <c r="B2" s="82"/>
      <c r="C2" s="1"/>
      <c r="D2" s="2"/>
    </row>
    <row r="3" spans="1:4" ht="48.75" customHeight="1">
      <c r="A3" s="91" t="s">
        <v>78</v>
      </c>
      <c r="B3" s="91"/>
      <c r="C3" s="91"/>
      <c r="D3" s="38"/>
    </row>
    <row r="4" spans="1:4" ht="24" customHeight="1">
      <c r="A4" s="43" t="s">
        <v>53</v>
      </c>
      <c r="B4" s="45"/>
      <c r="C4" s="78"/>
      <c r="D4" s="79"/>
    </row>
    <row r="5" spans="1:4" ht="15" customHeight="1">
      <c r="A5" s="43"/>
      <c r="B5" s="43"/>
      <c r="C5" s="78"/>
      <c r="D5" s="79"/>
    </row>
    <row r="6" spans="1:4" ht="28.5" customHeight="1">
      <c r="A6" s="43" t="s">
        <v>52</v>
      </c>
      <c r="B6" s="45"/>
      <c r="C6" s="78"/>
      <c r="D6" s="79"/>
    </row>
    <row r="7" spans="1:4" ht="15" customHeight="1">
      <c r="A7" s="43"/>
      <c r="B7" s="44"/>
      <c r="C7" s="78"/>
      <c r="D7" s="79"/>
    </row>
    <row r="8" spans="1:4" ht="24" customHeight="1">
      <c r="A8" s="43" t="s">
        <v>54</v>
      </c>
      <c r="B8" s="45"/>
      <c r="C8" s="78"/>
      <c r="D8" s="79"/>
    </row>
    <row r="9" spans="1:4" ht="15" customHeight="1">
      <c r="A9" s="43"/>
      <c r="B9" s="44"/>
      <c r="C9" s="78"/>
      <c r="D9" s="79"/>
    </row>
    <row r="10" spans="1:4" ht="24" customHeight="1">
      <c r="A10" s="43" t="s">
        <v>55</v>
      </c>
      <c r="B10" s="45"/>
      <c r="C10" s="78"/>
      <c r="D10" s="79"/>
    </row>
    <row r="11" spans="1:4" ht="15" customHeight="1">
      <c r="A11" s="43"/>
      <c r="B11" s="44"/>
      <c r="C11" s="78"/>
      <c r="D11" s="79"/>
    </row>
    <row r="12" spans="1:4" ht="24" customHeight="1">
      <c r="A12" s="43" t="s">
        <v>56</v>
      </c>
      <c r="B12" s="45"/>
      <c r="C12" s="78"/>
      <c r="D12" s="79"/>
    </row>
    <row r="13" spans="1:4" ht="15" customHeight="1">
      <c r="A13" s="43"/>
      <c r="B13" s="44"/>
      <c r="C13" s="78"/>
      <c r="D13" s="79"/>
    </row>
    <row r="14" spans="1:4" ht="44.25" customHeight="1">
      <c r="A14" s="43" t="s">
        <v>57</v>
      </c>
      <c r="B14" s="45"/>
      <c r="C14" s="78"/>
      <c r="D14" s="79"/>
    </row>
    <row r="15" spans="1:4" ht="18" customHeight="1">
      <c r="A15" s="43"/>
      <c r="B15" s="44"/>
      <c r="C15" s="78"/>
      <c r="D15" s="79"/>
    </row>
    <row r="16" spans="1:4" ht="24" customHeight="1">
      <c r="A16" s="43" t="s">
        <v>58</v>
      </c>
      <c r="B16" s="45"/>
      <c r="C16" s="78"/>
      <c r="D16" s="79"/>
    </row>
    <row r="17" spans="1:4" ht="18" customHeight="1">
      <c r="A17" s="43"/>
      <c r="B17" s="44"/>
      <c r="C17" s="78"/>
      <c r="D17" s="79"/>
    </row>
    <row r="18" spans="1:4" ht="20.25" customHeight="1">
      <c r="A18" s="88" t="s">
        <v>48</v>
      </c>
      <c r="B18" s="89"/>
      <c r="C18" s="89"/>
      <c r="D18" s="90"/>
    </row>
    <row r="19" spans="1:4" ht="20.25" customHeight="1">
      <c r="A19" s="39"/>
      <c r="B19" s="39"/>
      <c r="C19" s="39"/>
      <c r="D19" s="39"/>
    </row>
    <row r="20" spans="1:4" ht="15.75">
      <c r="A20" s="3" t="s">
        <v>49</v>
      </c>
      <c r="B20" s="41">
        <f>IF(C2="","",C2)</f>
      </c>
      <c r="C20" s="39"/>
      <c r="D20" s="39"/>
    </row>
    <row r="21" spans="1:2" ht="15">
      <c r="A21" s="3" t="s">
        <v>50</v>
      </c>
      <c r="B21" s="42" t="str">
        <f>IF(C2="PREPARAZIONE",B4,IF(C2="DOCENZA",B6,IF(C2="TUTORAGGIO",B8,IF(C2="ORIENTAMENTO",B10,IF(C2="AMMINISTRAZIONE",B12,IF(C2="GESTIONE E CONTROLLO",B14,IF(C2="SERVIZI",B16,"selezionare un profilo")))))))</f>
        <v>selezionare un profilo</v>
      </c>
    </row>
    <row r="22" spans="1:2" ht="15">
      <c r="A22" s="3" t="s">
        <v>0</v>
      </c>
      <c r="B22" s="4"/>
    </row>
    <row r="23" spans="1:2" ht="15">
      <c r="A23" s="3" t="s">
        <v>1</v>
      </c>
      <c r="B23" s="4"/>
    </row>
    <row r="24" spans="1:2" ht="15">
      <c r="A24" s="3" t="s">
        <v>2</v>
      </c>
      <c r="B24" s="5"/>
    </row>
    <row r="25" spans="1:2" ht="15">
      <c r="A25" s="3" t="s">
        <v>3</v>
      </c>
      <c r="B25" s="4"/>
    </row>
    <row r="26" spans="1:2" ht="15">
      <c r="A26" s="3" t="s">
        <v>4</v>
      </c>
      <c r="B26" s="4"/>
    </row>
    <row r="27" spans="1:2" ht="15">
      <c r="A27" s="3" t="s">
        <v>5</v>
      </c>
      <c r="B27" s="4"/>
    </row>
    <row r="28" spans="1:2" ht="15">
      <c r="A28" s="3" t="s">
        <v>6</v>
      </c>
      <c r="B28" s="4"/>
    </row>
    <row r="29" spans="1:2" ht="15">
      <c r="A29" s="3" t="s">
        <v>7</v>
      </c>
      <c r="B29" s="6"/>
    </row>
    <row r="30" spans="1:3" ht="15">
      <c r="A30" s="3" t="s">
        <v>8</v>
      </c>
      <c r="B30" s="7"/>
      <c r="C30" s="8"/>
    </row>
    <row r="31" spans="1:2" ht="15">
      <c r="A31" s="3" t="s">
        <v>17</v>
      </c>
      <c r="B31" s="4"/>
    </row>
    <row r="32" spans="1:2" ht="15">
      <c r="A32" s="3" t="s">
        <v>59</v>
      </c>
      <c r="B32" s="4"/>
    </row>
    <row r="33" spans="1:4" ht="15">
      <c r="A33" s="3" t="s">
        <v>61</v>
      </c>
      <c r="B33" s="4"/>
      <c r="C33" s="96" t="s">
        <v>76</v>
      </c>
      <c r="D33" s="97"/>
    </row>
    <row r="34" spans="1:4" ht="15">
      <c r="A34" s="3" t="s">
        <v>75</v>
      </c>
      <c r="B34" s="4"/>
      <c r="C34" s="96"/>
      <c r="D34" s="97"/>
    </row>
    <row r="35" spans="1:2" ht="15.75">
      <c r="A35" s="3" t="s">
        <v>51</v>
      </c>
      <c r="B35" s="46" t="str">
        <f>B60</f>
        <v>C2</v>
      </c>
    </row>
    <row r="36" spans="1:2" ht="15.75">
      <c r="A36" s="11" t="s">
        <v>23</v>
      </c>
      <c r="B36" s="47">
        <f>D58</f>
        <v>0</v>
      </c>
    </row>
    <row r="37" spans="1:2" ht="15.75">
      <c r="A37" s="3" t="s">
        <v>10</v>
      </c>
      <c r="B37" s="48">
        <f>B61</f>
        <v>0</v>
      </c>
    </row>
    <row r="38" spans="1:4" ht="15.75">
      <c r="A38" s="3" t="s">
        <v>9</v>
      </c>
      <c r="B38" s="49">
        <f>IF(B35="A/B",D80,IF(B35="C1",D97,IF(B35="C2",D125,0)))</f>
        <v>0</v>
      </c>
      <c r="C38" s="9"/>
      <c r="D38" s="10"/>
    </row>
    <row r="39" spans="1:2" ht="18">
      <c r="A39" s="12" t="s">
        <v>11</v>
      </c>
      <c r="B39" s="50">
        <f>B37+B38</f>
        <v>0</v>
      </c>
    </row>
    <row r="40" ht="29.25" customHeight="1"/>
    <row r="41" spans="1:4" ht="53.25" customHeight="1">
      <c r="A41" s="92" t="s">
        <v>79</v>
      </c>
      <c r="B41" s="92"/>
      <c r="C41" s="92"/>
      <c r="D41" s="92"/>
    </row>
    <row r="42" spans="1:4" ht="15.75">
      <c r="A42" s="87" t="s">
        <v>20</v>
      </c>
      <c r="B42" s="87"/>
      <c r="C42" s="87"/>
      <c r="D42" s="87"/>
    </row>
    <row r="43" spans="1:4" ht="25.5">
      <c r="A43" s="15" t="s">
        <v>12</v>
      </c>
      <c r="B43" s="85" t="s">
        <v>18</v>
      </c>
      <c r="C43" s="86"/>
      <c r="D43" s="15" t="s">
        <v>13</v>
      </c>
    </row>
    <row r="44" spans="1:4" ht="15">
      <c r="A44" s="16"/>
      <c r="B44" s="83"/>
      <c r="C44" s="84"/>
      <c r="D44" s="17"/>
    </row>
    <row r="45" spans="1:4" ht="15">
      <c r="A45" s="16"/>
      <c r="B45" s="83"/>
      <c r="C45" s="84"/>
      <c r="D45" s="17"/>
    </row>
    <row r="46" spans="1:4" ht="15">
      <c r="A46" s="16"/>
      <c r="B46" s="83"/>
      <c r="C46" s="84"/>
      <c r="D46" s="17"/>
    </row>
    <row r="47" spans="1:4" ht="15">
      <c r="A47" s="16"/>
      <c r="B47" s="83"/>
      <c r="C47" s="84"/>
      <c r="D47" s="17"/>
    </row>
    <row r="48" spans="1:4" ht="15">
      <c r="A48" s="16"/>
      <c r="B48" s="83"/>
      <c r="C48" s="84"/>
      <c r="D48" s="17"/>
    </row>
    <row r="49" spans="1:4" ht="15">
      <c r="A49" s="16"/>
      <c r="B49" s="83"/>
      <c r="C49" s="84"/>
      <c r="D49" s="17"/>
    </row>
    <row r="50" spans="1:4" ht="15">
      <c r="A50" s="16"/>
      <c r="B50" s="83"/>
      <c r="C50" s="84"/>
      <c r="D50" s="17"/>
    </row>
    <row r="51" spans="1:4" ht="15">
      <c r="A51" s="16"/>
      <c r="B51" s="83"/>
      <c r="C51" s="84"/>
      <c r="D51" s="17"/>
    </row>
    <row r="52" spans="1:4" ht="15">
      <c r="A52" s="16"/>
      <c r="B52" s="83"/>
      <c r="C52" s="84"/>
      <c r="D52" s="17"/>
    </row>
    <row r="53" spans="1:4" ht="15">
      <c r="A53" s="16"/>
      <c r="B53" s="83"/>
      <c r="C53" s="84"/>
      <c r="D53" s="17"/>
    </row>
    <row r="54" spans="1:4" ht="15">
      <c r="A54" s="16"/>
      <c r="B54" s="83"/>
      <c r="C54" s="84"/>
      <c r="D54" s="17"/>
    </row>
    <row r="55" spans="1:4" ht="15">
      <c r="A55" s="16"/>
      <c r="B55" s="83"/>
      <c r="C55" s="84"/>
      <c r="D55" s="17"/>
    </row>
    <row r="56" spans="1:4" ht="15">
      <c r="A56" s="16"/>
      <c r="B56" s="83"/>
      <c r="C56" s="84"/>
      <c r="D56" s="17"/>
    </row>
    <row r="57" spans="1:4" ht="18" customHeight="1">
      <c r="A57" s="16"/>
      <c r="B57" s="83"/>
      <c r="C57" s="84"/>
      <c r="D57" s="20"/>
    </row>
    <row r="58" spans="1:4" ht="21" customHeight="1">
      <c r="A58" s="112" t="s">
        <v>19</v>
      </c>
      <c r="B58" s="113"/>
      <c r="C58" s="113"/>
      <c r="D58" s="51">
        <f>SUM(D44:D57)</f>
        <v>0</v>
      </c>
    </row>
    <row r="59" spans="1:4" ht="24.75" customHeight="1">
      <c r="A59" s="21"/>
      <c r="B59" s="18"/>
      <c r="C59" s="18"/>
      <c r="D59" s="19"/>
    </row>
    <row r="60" spans="1:4" ht="18.75">
      <c r="A60" s="23" t="s">
        <v>21</v>
      </c>
      <c r="B60" s="52" t="str">
        <f>IF(D58=0,"C2",IF(AND(0&lt;D58,D58&lt;4771),"C1",IF(4770&lt;D58,"A/B")))</f>
        <v>C2</v>
      </c>
      <c r="C60" s="119"/>
      <c r="D60" s="120"/>
    </row>
    <row r="61" spans="1:4" ht="16.5" customHeight="1">
      <c r="A61" s="23" t="s">
        <v>22</v>
      </c>
      <c r="B61" s="53">
        <f>IF(D58&gt;=15900,70,IF(D58&gt;4770,70/15900*D58,50/4770*D58))</f>
        <v>0</v>
      </c>
      <c r="C61" s="119"/>
      <c r="D61" s="120"/>
    </row>
    <row r="62" spans="1:4" ht="24.75" customHeight="1">
      <c r="A62" s="18"/>
      <c r="B62" s="18"/>
      <c r="C62" s="18"/>
      <c r="D62" s="19"/>
    </row>
    <row r="63" spans="1:4" ht="75" customHeight="1">
      <c r="A63" s="114" t="s">
        <v>80</v>
      </c>
      <c r="B63" s="115"/>
      <c r="C63" s="115"/>
      <c r="D63" s="115"/>
    </row>
    <row r="64" spans="1:4" ht="51.75" customHeight="1" thickBot="1">
      <c r="A64" s="114" t="s">
        <v>43</v>
      </c>
      <c r="B64" s="114"/>
      <c r="C64" s="114"/>
      <c r="D64" s="114"/>
    </row>
    <row r="65" spans="1:4" s="24" customFormat="1" ht="26.25" customHeight="1">
      <c r="A65" s="116" t="s">
        <v>81</v>
      </c>
      <c r="B65" s="117"/>
      <c r="C65" s="117"/>
      <c r="D65" s="118"/>
    </row>
    <row r="66" spans="1:4" s="24" customFormat="1" ht="23.25" customHeight="1">
      <c r="A66" s="93" t="s">
        <v>25</v>
      </c>
      <c r="B66" s="94"/>
      <c r="C66" s="94"/>
      <c r="D66" s="95"/>
    </row>
    <row r="67" spans="1:4" ht="24" customHeight="1">
      <c r="A67" s="93" t="s">
        <v>27</v>
      </c>
      <c r="B67" s="94"/>
      <c r="C67" s="94"/>
      <c r="D67" s="95"/>
    </row>
    <row r="68" spans="1:4" ht="18.75" customHeight="1">
      <c r="A68" s="30" t="s">
        <v>24</v>
      </c>
      <c r="B68" s="13"/>
      <c r="C68" s="29" t="s">
        <v>41</v>
      </c>
      <c r="D68" s="54">
        <f>IF(AND(65&lt;B68,B68&lt;90),21,IF(AND(89&lt;B68,B68&lt;96),22,IF(AND(95&lt;B68,B68&lt;100),24,IF(AND(99&lt;B68,B68&lt;105),26,IF(AND(104&lt;B68,B68&lt;110),28,IF(B68=110,30,0))))))</f>
        <v>0</v>
      </c>
    </row>
    <row r="69" spans="1:4" ht="91.5" customHeight="1">
      <c r="A69" s="99" t="s">
        <v>26</v>
      </c>
      <c r="B69" s="100"/>
      <c r="C69" s="100"/>
      <c r="D69" s="101"/>
    </row>
    <row r="70" spans="1:4" ht="15">
      <c r="A70" s="31"/>
      <c r="B70" s="14"/>
      <c r="C70" s="22"/>
      <c r="D70" s="32"/>
    </row>
    <row r="71" spans="1:4" ht="15">
      <c r="A71" s="93" t="s">
        <v>28</v>
      </c>
      <c r="B71" s="94"/>
      <c r="C71" s="94"/>
      <c r="D71" s="95"/>
    </row>
    <row r="72" spans="1:4" ht="18.75" customHeight="1">
      <c r="A72" s="30" t="s">
        <v>34</v>
      </c>
      <c r="B72" s="13"/>
      <c r="C72" s="29" t="s">
        <v>41</v>
      </c>
      <c r="D72" s="54">
        <f>IF(AND(65&lt;B72,B72&lt;90),10,IF(AND(89&lt;B72,B72&lt;96),11,IF(AND(95&lt;B72,B72&lt;100),13,IF(AND(99&lt;B72,B72&lt;105),15,IF(AND(104&lt;B72,B72&lt;110),17,IF(B72=110,20,0))))))</f>
        <v>0</v>
      </c>
    </row>
    <row r="73" spans="1:4" ht="95.25" customHeight="1">
      <c r="A73" s="99" t="s">
        <v>31</v>
      </c>
      <c r="B73" s="100"/>
      <c r="C73" s="100"/>
      <c r="D73" s="101"/>
    </row>
    <row r="74" spans="1:4" ht="15">
      <c r="A74" s="31"/>
      <c r="B74" s="14"/>
      <c r="C74" s="22"/>
      <c r="D74" s="32"/>
    </row>
    <row r="75" spans="1:4" ht="15">
      <c r="A75" s="93" t="s">
        <v>29</v>
      </c>
      <c r="B75" s="94"/>
      <c r="C75" s="94"/>
      <c r="D75" s="95"/>
    </row>
    <row r="76" spans="1:4" ht="15">
      <c r="A76" s="30" t="s">
        <v>30</v>
      </c>
      <c r="B76" s="13"/>
      <c r="C76" s="29" t="s">
        <v>42</v>
      </c>
      <c r="D76" s="54">
        <f>IF(AND(35&lt;B76,B76&lt;43),1,IF(AND(42&lt;B76,B76&lt;46),2,IF(AND(45&lt;B76,B76&lt;49),3,IF(AND(48&lt;B76,B76&lt;54),5,IF(AND(53&lt;B76,B76&lt;57),7,IF(AND(56&lt;B76,B76&lt;61),9,0))))))</f>
        <v>0</v>
      </c>
    </row>
    <row r="77" spans="1:4" ht="15">
      <c r="A77" s="30" t="s">
        <v>60</v>
      </c>
      <c r="B77" s="13"/>
      <c r="C77" s="29" t="s">
        <v>42</v>
      </c>
      <c r="D77" s="54">
        <f>IF(AND(59&lt;B77,B77&lt;71),1,IF(AND(70&lt;B77,B77&lt;76),2,IF(AND(75&lt;B77,B77&lt;81),3,IF(AND(80&lt;B77,B77&lt;90),5,IF(AND(89&lt;B77,B77&lt;95),7,IF(AND(94&lt;B77,B77&lt;101),9,0))))))</f>
        <v>0</v>
      </c>
    </row>
    <row r="78" spans="1:4" s="25" customFormat="1" ht="17.25" customHeight="1">
      <c r="A78" s="33" t="s">
        <v>44</v>
      </c>
      <c r="B78" s="55">
        <f>IF(D76&gt;0,D76,D77)</f>
        <v>0</v>
      </c>
      <c r="C78" s="26"/>
      <c r="D78" s="34"/>
    </row>
    <row r="79" spans="1:4" s="25" customFormat="1" ht="96" customHeight="1">
      <c r="A79" s="99" t="s">
        <v>37</v>
      </c>
      <c r="B79" s="100"/>
      <c r="C79" s="100"/>
      <c r="D79" s="101"/>
    </row>
    <row r="80" spans="1:4" s="25" customFormat="1" ht="21.75" customHeight="1" thickBot="1">
      <c r="A80" s="106" t="s">
        <v>45</v>
      </c>
      <c r="B80" s="107"/>
      <c r="C80" s="107"/>
      <c r="D80" s="56">
        <f>IF(AND(B35="A/B",B31="Laurea specialistica o vecchio ordinamento"),D68,IF(AND(B35="A/B",B31="Laurea triennale"),D72,IF(AND(B35="A/B",B31="Diploma Scuola Media Superiore"),B78,0)))</f>
        <v>0</v>
      </c>
    </row>
    <row r="81" spans="1:4" s="25" customFormat="1" ht="15.75" thickBot="1">
      <c r="A81" s="138"/>
      <c r="B81" s="138"/>
      <c r="C81" s="138"/>
      <c r="D81" s="138"/>
    </row>
    <row r="82" spans="1:4" s="25" customFormat="1" ht="20.25" customHeight="1">
      <c r="A82" s="103" t="s">
        <v>82</v>
      </c>
      <c r="B82" s="104"/>
      <c r="C82" s="104"/>
      <c r="D82" s="105"/>
    </row>
    <row r="83" spans="1:4" s="25" customFormat="1" ht="15">
      <c r="A83" s="93" t="s">
        <v>25</v>
      </c>
      <c r="B83" s="94"/>
      <c r="C83" s="94"/>
      <c r="D83" s="95"/>
    </row>
    <row r="84" spans="1:4" s="25" customFormat="1" ht="15">
      <c r="A84" s="93" t="s">
        <v>27</v>
      </c>
      <c r="B84" s="94"/>
      <c r="C84" s="94"/>
      <c r="D84" s="95"/>
    </row>
    <row r="85" spans="1:4" s="25" customFormat="1" ht="17.25" customHeight="1">
      <c r="A85" s="35" t="s">
        <v>24</v>
      </c>
      <c r="B85" s="13">
        <v>0</v>
      </c>
      <c r="C85" s="27" t="s">
        <v>41</v>
      </c>
      <c r="D85" s="57">
        <f>IF(AND(65&lt;B85,B85&lt;90),41,IF(AND(89&lt;B85,B85&lt;96),42,IF(AND(95&lt;B85,B85&lt;100),44,IF(AND(99&lt;B85,B85&lt;105),46,IF(AND(104&lt;B85,B85&lt;110),48,IF(B85=110,50,0))))))</f>
        <v>0</v>
      </c>
    </row>
    <row r="86" spans="1:4" s="25" customFormat="1" ht="95.25" customHeight="1">
      <c r="A86" s="111" t="s">
        <v>35</v>
      </c>
      <c r="B86" s="100"/>
      <c r="C86" s="100"/>
      <c r="D86" s="101"/>
    </row>
    <row r="87" spans="1:4" s="25" customFormat="1" ht="15">
      <c r="A87" s="31"/>
      <c r="B87" s="14"/>
      <c r="C87" s="22"/>
      <c r="D87" s="32"/>
    </row>
    <row r="88" spans="1:4" s="25" customFormat="1" ht="15">
      <c r="A88" s="93" t="s">
        <v>28</v>
      </c>
      <c r="B88" s="94"/>
      <c r="C88" s="94"/>
      <c r="D88" s="95"/>
    </row>
    <row r="89" spans="1:4" s="25" customFormat="1" ht="18.75" customHeight="1">
      <c r="A89" s="35" t="s">
        <v>32</v>
      </c>
      <c r="B89" s="13"/>
      <c r="C89" s="27" t="s">
        <v>41</v>
      </c>
      <c r="D89" s="57">
        <f>IF(AND(65&lt;B89,B89&lt;90),31,IF(AND(89&lt;B89,B89&lt;96),32,IF(AND(95&lt;B89,B89&lt;100),33,IF(AND(99&lt;B89,B89&lt;105),35,IF(AND(104&lt;B89,B89&lt;110),37,IF(B89=110,40,0))))))</f>
        <v>0</v>
      </c>
    </row>
    <row r="90" spans="1:4" s="25" customFormat="1" ht="93.75" customHeight="1">
      <c r="A90" s="111" t="s">
        <v>36</v>
      </c>
      <c r="B90" s="100"/>
      <c r="C90" s="100"/>
      <c r="D90" s="101"/>
    </row>
    <row r="91" spans="1:4" s="25" customFormat="1" ht="15">
      <c r="A91" s="31"/>
      <c r="B91" s="14"/>
      <c r="C91" s="22"/>
      <c r="D91" s="32"/>
    </row>
    <row r="92" spans="1:4" s="25" customFormat="1" ht="15">
      <c r="A92" s="93" t="s">
        <v>29</v>
      </c>
      <c r="B92" s="94"/>
      <c r="C92" s="94"/>
      <c r="D92" s="95"/>
    </row>
    <row r="93" spans="1:4" s="25" customFormat="1" ht="15">
      <c r="A93" s="35" t="s">
        <v>33</v>
      </c>
      <c r="B93" s="13"/>
      <c r="C93" s="27" t="s">
        <v>42</v>
      </c>
      <c r="D93" s="57">
        <f>IF(AND(35&lt;B93,B93&lt;43),20,IF(AND(42&lt;B93,B93&lt;46),22,IF(AND(45&lt;B93,B93&lt;49),24,IF(AND(48&lt;B93,B93&lt;54),26,IF(AND(53&lt;B93,B93&lt;57),28,IF(AND(56&lt;B93,B93&lt;61),30,0))))))</f>
        <v>0</v>
      </c>
    </row>
    <row r="94" spans="1:4" ht="15">
      <c r="A94" s="35" t="s">
        <v>84</v>
      </c>
      <c r="B94" s="13"/>
      <c r="C94" s="27" t="s">
        <v>42</v>
      </c>
      <c r="D94" s="57">
        <f>IF(AND(59&lt;B94,B94&lt;71),20,IF(AND(70&lt;B94,B94&lt;76),22,IF(AND(75&lt;B94,B94&lt;81),24,IF(AND(80&lt;B94,B94&lt;90),26,IF(AND(89&lt;B94,B94&lt;95),28,IF(AND(94&lt;B94,B94&lt;101),30,0))))))</f>
        <v>0</v>
      </c>
    </row>
    <row r="95" spans="1:4" s="25" customFormat="1" ht="17.25" customHeight="1">
      <c r="A95" s="36" t="s">
        <v>44</v>
      </c>
      <c r="B95" s="58">
        <f>IF(D93&gt;0,D93,D94)</f>
        <v>0</v>
      </c>
      <c r="C95" s="26"/>
      <c r="D95" s="34"/>
    </row>
    <row r="96" spans="1:4" s="25" customFormat="1" ht="97.5" customHeight="1">
      <c r="A96" s="99" t="s">
        <v>38</v>
      </c>
      <c r="B96" s="100"/>
      <c r="C96" s="100"/>
      <c r="D96" s="101"/>
    </row>
    <row r="97" spans="1:4" s="25" customFormat="1" ht="19.5" customHeight="1" thickBot="1">
      <c r="A97" s="106" t="s">
        <v>46</v>
      </c>
      <c r="B97" s="107"/>
      <c r="C97" s="107"/>
      <c r="D97" s="59">
        <f>IF(AND(B35="C1",B31="Laurea specialistica o vecchio ordinamento"),D85,IF(AND(B35="C1",B31="Laurea triennale"),D89,IF(AND(B35="C1",B31="Diploma Scuola Media Superiore"),B95,0)))</f>
        <v>0</v>
      </c>
    </row>
    <row r="98" spans="1:4" s="25" customFormat="1" ht="19.5" customHeight="1">
      <c r="A98" s="139"/>
      <c r="B98" s="139"/>
      <c r="C98" s="139"/>
      <c r="D98" s="139"/>
    </row>
    <row r="99" spans="1:4" s="25" customFormat="1" ht="45" customHeight="1" thickBot="1">
      <c r="A99" s="146" t="s">
        <v>65</v>
      </c>
      <c r="B99" s="146"/>
      <c r="C99" s="146"/>
      <c r="D99" s="146"/>
    </row>
    <row r="100" spans="1:4" s="25" customFormat="1" ht="15.75">
      <c r="A100" s="143" t="s">
        <v>83</v>
      </c>
      <c r="B100" s="144"/>
      <c r="C100" s="144"/>
      <c r="D100" s="145"/>
    </row>
    <row r="101" spans="1:4" s="25" customFormat="1" ht="18.75" customHeight="1">
      <c r="A101" s="108" t="s">
        <v>25</v>
      </c>
      <c r="B101" s="109"/>
      <c r="C101" s="109"/>
      <c r="D101" s="110"/>
    </row>
    <row r="102" spans="1:4" s="25" customFormat="1" ht="15">
      <c r="A102" s="108" t="s">
        <v>27</v>
      </c>
      <c r="B102" s="109"/>
      <c r="C102" s="109"/>
      <c r="D102" s="110"/>
    </row>
    <row r="103" spans="1:4" s="25" customFormat="1" ht="18.75" customHeight="1">
      <c r="A103" s="37" t="s">
        <v>24</v>
      </c>
      <c r="B103" s="13">
        <v>0</v>
      </c>
      <c r="C103" s="28" t="s">
        <v>41</v>
      </c>
      <c r="D103" s="60">
        <f>IF(AND(65&lt;B103,B103&lt;90),82,IF(AND(89&lt;B103,B103&lt;96),84,IF(AND(95&lt;B103,B103&lt;100),86,IF(AND(99&lt;B103,B103&lt;105),88,IF(AND(104&lt;B103,B103&lt;110),94,IF(B103=110,100,0))))))</f>
        <v>0</v>
      </c>
    </row>
    <row r="104" spans="1:4" s="25" customFormat="1" ht="98.25" customHeight="1">
      <c r="A104" s="135" t="s">
        <v>39</v>
      </c>
      <c r="B104" s="136"/>
      <c r="C104" s="136"/>
      <c r="D104" s="137"/>
    </row>
    <row r="105" spans="1:4" s="25" customFormat="1" ht="16.5" customHeight="1">
      <c r="A105" s="72"/>
      <c r="B105" s="70"/>
      <c r="C105" s="71"/>
      <c r="D105" s="73"/>
    </row>
    <row r="106" spans="1:4" s="25" customFormat="1" ht="15">
      <c r="A106" s="108" t="s">
        <v>28</v>
      </c>
      <c r="B106" s="109"/>
      <c r="C106" s="109"/>
      <c r="D106" s="110"/>
    </row>
    <row r="107" spans="1:4" s="25" customFormat="1" ht="17.25" customHeight="1">
      <c r="A107" s="37" t="s">
        <v>32</v>
      </c>
      <c r="B107" s="13">
        <v>0</v>
      </c>
      <c r="C107" s="28" t="s">
        <v>41</v>
      </c>
      <c r="D107" s="60">
        <f>IF(AND(65&lt;B107,B107&lt;90),56,IF(AND(89&lt;B107,B107&lt;96),60,IF(AND(95&lt;B107,B107&lt;100),64,IF(AND(99&lt;B107,B107&lt;105),68,IF(AND(104&lt;B107,B107&lt;110),74,IF(B107=110,80,0))))))</f>
        <v>0</v>
      </c>
    </row>
    <row r="108" spans="1:4" s="25" customFormat="1" ht="97.5" customHeight="1">
      <c r="A108" s="135" t="s">
        <v>40</v>
      </c>
      <c r="B108" s="136"/>
      <c r="C108" s="136"/>
      <c r="D108" s="137"/>
    </row>
    <row r="109" spans="1:4" s="25" customFormat="1" ht="15">
      <c r="A109" s="140"/>
      <c r="B109" s="141"/>
      <c r="C109" s="141"/>
      <c r="D109" s="142"/>
    </row>
    <row r="110" spans="1:4" s="25" customFormat="1" ht="15">
      <c r="A110" s="108" t="s">
        <v>29</v>
      </c>
      <c r="B110" s="109"/>
      <c r="C110" s="109"/>
      <c r="D110" s="110"/>
    </row>
    <row r="111" spans="1:4" s="25" customFormat="1" ht="15">
      <c r="A111" s="37" t="s">
        <v>33</v>
      </c>
      <c r="B111" s="13"/>
      <c r="C111" s="28" t="s">
        <v>42</v>
      </c>
      <c r="D111" s="60">
        <f>IF(AND(35&lt;B111,B111&lt;43),5,IF(AND(42&lt;B111,B111&lt;46),10,IF(AND(45&lt;B111,B111&lt;49),20,IF(AND(48&lt;B111,B111&lt;54),30,IF(AND(53&lt;B111,B111&lt;57),40,IF(AND(56&lt;B111,B111&lt;61),50,0))))))</f>
        <v>0</v>
      </c>
    </row>
    <row r="112" spans="1:4" ht="15">
      <c r="A112" s="37" t="s">
        <v>84</v>
      </c>
      <c r="B112" s="13"/>
      <c r="C112" s="28" t="s">
        <v>42</v>
      </c>
      <c r="D112" s="60">
        <f>IF(AND(59&lt;B112,B112&lt;71),5,IF(AND(70&lt;B112,B112&lt;76),10,IF(AND(75&lt;B112,B112&lt;81),20,IF(AND(80&lt;B112,B112&lt;90),30,IF(AND(89&lt;B112,B112&lt;95),40,IF(AND(94&lt;B112,B112&lt;101),50,0))))))</f>
        <v>0</v>
      </c>
    </row>
    <row r="113" spans="1:4" s="25" customFormat="1" ht="15.75" customHeight="1">
      <c r="A113" s="37" t="s">
        <v>44</v>
      </c>
      <c r="B113" s="61">
        <f>IF(D111&gt;0,D111,D112)</f>
        <v>0</v>
      </c>
      <c r="C113" s="68"/>
      <c r="D113" s="69"/>
    </row>
    <row r="114" spans="1:4" s="25" customFormat="1" ht="100.5" customHeight="1">
      <c r="A114" s="132" t="s">
        <v>63</v>
      </c>
      <c r="B114" s="133"/>
      <c r="C114" s="133"/>
      <c r="D114" s="134"/>
    </row>
    <row r="115" spans="1:4" s="25" customFormat="1" ht="29.25" customHeight="1">
      <c r="A115" s="127" t="s">
        <v>72</v>
      </c>
      <c r="B115" s="128"/>
      <c r="C115" s="128"/>
      <c r="D115" s="74">
        <f>IF(AND(B35="C2",B31="Laurea specialistica o vecchio ordinamento"),D103,IF(AND(B35="C2",B31="Laurea triennale"),D107,IF(AND(B35="C2",B31="Diploma Scuola Media Superiore"),B113,0)))</f>
        <v>0</v>
      </c>
    </row>
    <row r="116" spans="1:4" s="25" customFormat="1" ht="21.75" customHeight="1">
      <c r="A116" s="123"/>
      <c r="B116" s="124"/>
      <c r="C116" s="124"/>
      <c r="D116" s="125"/>
    </row>
    <row r="117" spans="1:4" s="25" customFormat="1" ht="37.5" customHeight="1">
      <c r="A117" s="129" t="s">
        <v>74</v>
      </c>
      <c r="B117" s="130"/>
      <c r="C117" s="130"/>
      <c r="D117" s="131"/>
    </row>
    <row r="118" spans="1:4" s="25" customFormat="1" ht="18.75" customHeight="1">
      <c r="A118" s="108" t="s">
        <v>64</v>
      </c>
      <c r="B118" s="109"/>
      <c r="C118" s="109"/>
      <c r="D118" s="110"/>
    </row>
    <row r="119" spans="1:4" s="25" customFormat="1" ht="18.75" customHeight="1">
      <c r="A119" s="66" t="s">
        <v>68</v>
      </c>
      <c r="B119" s="65"/>
      <c r="C119" s="64" t="s">
        <v>69</v>
      </c>
      <c r="D119" s="67">
        <f>IF(B119="SI",50,0)</f>
        <v>0</v>
      </c>
    </row>
    <row r="120" spans="1:4" s="25" customFormat="1" ht="18.75" customHeight="1">
      <c r="A120" s="66" t="s">
        <v>67</v>
      </c>
      <c r="B120" s="65"/>
      <c r="C120" s="64" t="s">
        <v>69</v>
      </c>
      <c r="D120" s="67">
        <f>IF(B120="SI",50,0)</f>
        <v>0</v>
      </c>
    </row>
    <row r="121" spans="1:4" s="25" customFormat="1" ht="18.75" customHeight="1">
      <c r="A121" s="66" t="s">
        <v>66</v>
      </c>
      <c r="B121" s="65"/>
      <c r="C121" s="64" t="s">
        <v>69</v>
      </c>
      <c r="D121" s="67">
        <f>IF(B121="SI",20,0)</f>
        <v>0</v>
      </c>
    </row>
    <row r="122" spans="1:4" s="25" customFormat="1" ht="33" customHeight="1">
      <c r="A122" s="132" t="s">
        <v>70</v>
      </c>
      <c r="B122" s="133"/>
      <c r="C122" s="133"/>
      <c r="D122" s="134"/>
    </row>
    <row r="123" spans="1:4" s="25" customFormat="1" ht="20.25" customHeight="1">
      <c r="A123" s="127" t="s">
        <v>71</v>
      </c>
      <c r="B123" s="128"/>
      <c r="C123" s="128"/>
      <c r="D123" s="76">
        <f>SUM(D119:D121)</f>
        <v>0</v>
      </c>
    </row>
    <row r="124" spans="1:4" s="25" customFormat="1" ht="20.25" customHeight="1">
      <c r="A124" s="123"/>
      <c r="B124" s="124"/>
      <c r="C124" s="124"/>
      <c r="D124" s="125"/>
    </row>
    <row r="125" spans="1:4" s="25" customFormat="1" ht="20.25" customHeight="1" thickBot="1">
      <c r="A125" s="121" t="s">
        <v>73</v>
      </c>
      <c r="B125" s="122"/>
      <c r="C125" s="122"/>
      <c r="D125" s="75">
        <f>IF(B6="ACCONCIATURA",D123,D115)</f>
        <v>0</v>
      </c>
    </row>
    <row r="126" spans="1:4" s="25" customFormat="1" ht="20.25" customHeight="1">
      <c r="A126" s="62"/>
      <c r="B126" s="62"/>
      <c r="C126" s="62"/>
      <c r="D126" s="63"/>
    </row>
    <row r="127" spans="1:4" ht="22.5" customHeight="1">
      <c r="A127" s="102" t="s">
        <v>16</v>
      </c>
      <c r="B127" s="102"/>
      <c r="C127" s="102"/>
      <c r="D127" s="102"/>
    </row>
    <row r="128" spans="1:4" ht="144.75" customHeight="1">
      <c r="A128" s="92" t="s">
        <v>85</v>
      </c>
      <c r="B128" s="92"/>
      <c r="C128" s="92"/>
      <c r="D128" s="92"/>
    </row>
    <row r="129" spans="1:4" s="40" customFormat="1" ht="24" customHeight="1">
      <c r="A129" s="126" t="s">
        <v>62</v>
      </c>
      <c r="B129" s="126"/>
      <c r="C129" s="126"/>
      <c r="D129" s="126"/>
    </row>
    <row r="130" spans="1:4" s="40" customFormat="1" ht="33.75" customHeight="1">
      <c r="A130" s="77"/>
      <c r="B130" s="77"/>
      <c r="C130" s="98" t="s">
        <v>14</v>
      </c>
      <c r="D130" s="98"/>
    </row>
    <row r="131" spans="1:4" ht="40.5" customHeight="1">
      <c r="A131" s="98" t="s">
        <v>15</v>
      </c>
      <c r="B131" s="98"/>
      <c r="C131" s="98" t="s">
        <v>14</v>
      </c>
      <c r="D131" s="98"/>
    </row>
  </sheetData>
  <sheetProtection password="8E35" sheet="1" objects="1" scenarios="1" insertRows="0"/>
  <mergeCells count="70">
    <mergeCell ref="A81:D81"/>
    <mergeCell ref="A98:D98"/>
    <mergeCell ref="A109:D109"/>
    <mergeCell ref="A100:D100"/>
    <mergeCell ref="A86:D86"/>
    <mergeCell ref="A88:D88"/>
    <mergeCell ref="A99:D99"/>
    <mergeCell ref="A101:D101"/>
    <mergeCell ref="A115:C115"/>
    <mergeCell ref="A110:D110"/>
    <mergeCell ref="A114:D114"/>
    <mergeCell ref="A108:D108"/>
    <mergeCell ref="A104:D104"/>
    <mergeCell ref="C130:D130"/>
    <mergeCell ref="A118:D118"/>
    <mergeCell ref="A125:C125"/>
    <mergeCell ref="A116:D116"/>
    <mergeCell ref="A124:D124"/>
    <mergeCell ref="A129:D129"/>
    <mergeCell ref="A123:C123"/>
    <mergeCell ref="A117:D117"/>
    <mergeCell ref="A122:D122"/>
    <mergeCell ref="B56:C56"/>
    <mergeCell ref="A97:C97"/>
    <mergeCell ref="B53:C53"/>
    <mergeCell ref="B57:C57"/>
    <mergeCell ref="A58:C58"/>
    <mergeCell ref="A63:D63"/>
    <mergeCell ref="A65:D65"/>
    <mergeCell ref="A64:D64"/>
    <mergeCell ref="B54:C54"/>
    <mergeCell ref="A84:D84"/>
    <mergeCell ref="A96:D96"/>
    <mergeCell ref="A92:D92"/>
    <mergeCell ref="B55:C55"/>
    <mergeCell ref="C60:D61"/>
    <mergeCell ref="A69:D69"/>
    <mergeCell ref="A66:D66"/>
    <mergeCell ref="A71:D71"/>
    <mergeCell ref="A67:D67"/>
    <mergeCell ref="C33:D34"/>
    <mergeCell ref="A131:B131"/>
    <mergeCell ref="C131:D131"/>
    <mergeCell ref="A73:D73"/>
    <mergeCell ref="A75:D75"/>
    <mergeCell ref="A79:D79"/>
    <mergeCell ref="A127:D127"/>
    <mergeCell ref="A82:D82"/>
    <mergeCell ref="A80:C80"/>
    <mergeCell ref="A102:D102"/>
    <mergeCell ref="A83:D83"/>
    <mergeCell ref="A90:D90"/>
    <mergeCell ref="A128:D128"/>
    <mergeCell ref="A106:D106"/>
    <mergeCell ref="A1:D1"/>
    <mergeCell ref="A2:B2"/>
    <mergeCell ref="B52:C52"/>
    <mergeCell ref="B43:C43"/>
    <mergeCell ref="B51:C51"/>
    <mergeCell ref="A42:D42"/>
    <mergeCell ref="A18:D18"/>
    <mergeCell ref="B44:C44"/>
    <mergeCell ref="B45:C45"/>
    <mergeCell ref="B50:C50"/>
    <mergeCell ref="B48:C48"/>
    <mergeCell ref="B49:C49"/>
    <mergeCell ref="A3:C3"/>
    <mergeCell ref="A41:D41"/>
    <mergeCell ref="B46:C46"/>
    <mergeCell ref="B47:C47"/>
  </mergeCells>
  <dataValidations count="18">
    <dataValidation type="date" operator="greaterThanOrEqual" allowBlank="1" showInputMessage="1" showErrorMessage="1" sqref="B24">
      <formula1>1</formula1>
    </dataValidation>
    <dataValidation type="list" showInputMessage="1" showErrorMessage="1" prompt="Selezionare il titolo di studio dall'elenco a discesa" sqref="B31">
      <formula1>"Laurea specialistica o vecchio ordinamento,Laurea triennale,Diploma Scuola Media Superiore,Qualifica di parrucchiere"</formula1>
    </dataValidation>
    <dataValidation type="list" showInputMessage="1" showErrorMessage="1" prompt="Selezionare dall'elenco il sottoprofilo professionale prescelto" sqref="B4">
      <formula1>"PROGETTAZIONE"</formula1>
    </dataValidation>
    <dataValidation type="list" showInputMessage="1" showErrorMessage="1" prompt="Selezionare dall'elenco il profilo professionale prescelto" sqref="C2">
      <formula1>"PREPARAZIONE,DOCENZA,TUTORAGGIO,ORIENTAMENTO,AMMINISTRAZIONE,GESTIONE E CONTROLLO,SERVIZI"</formula1>
    </dataValidation>
    <dataValidation type="list" showInputMessage="1" showErrorMessage="1" prompt="Selezionare dall'elenco il sottoprofilo professionale prescelto" sqref="B6">
      <formula1>"17/A,19/A,36/A,42/A,45/A o 46/A,50/A,60/A,SICUREZZA,ACCONCIATURA"</formula1>
    </dataValidation>
    <dataValidation type="list" showInputMessage="1" showErrorMessage="1" prompt="Selezionare dall'elenco il sottoprofilo professionale prescelto" sqref="B8">
      <formula1>"TUTORAGGIO"</formula1>
    </dataValidation>
    <dataValidation type="list" showInputMessage="1" showErrorMessage="1" prompt="Selezionare dall'elenco il sottoprofilo professionale prescelto" sqref="B10">
      <formula1>"INFORMAZIONE/FORMAZIONE,CONSULENZA"</formula1>
    </dataValidation>
    <dataValidation type="list" showInputMessage="1" showErrorMessage="1" prompt="Selezionare dall'elenco il sottoprofilo professionale prescelto" sqref="B12">
      <formula1>"CONTABILITA' E BILANCIO,RENDICONTAZIONE FSE, RENDICONTAZIONE FONDI STRUTTURALI,AMMINISTRAZIONE DEL PERSONALE"</formula1>
    </dataValidation>
    <dataValidation type="list" showInputMessage="1" showErrorMessage="1" prompt="Selezionare dall'elenco il sottoprofilo professionale prescelto" sqref="B14">
      <formula1>"GESTIONE E CONTROLLO"</formula1>
    </dataValidation>
    <dataValidation type="list" showInputMessage="1" showErrorMessage="1" prompt="Selezionare dall'elenco il sottoprofilo professionale prescelto" sqref="B16">
      <formula1>"SEGRETERIA AMMINISTRATIVA,PERSONALE AUSILIARIO E COMMESSI"</formula1>
    </dataValidation>
    <dataValidation type="list" showInputMessage="1" showErrorMessage="1" prompt="selezionare SI o NO dall'elenco a discesa" sqref="B119:B121">
      <formula1>"SI,NO"</formula1>
    </dataValidation>
    <dataValidation type="whole" showInputMessage="1" showErrorMessage="1" prompt="Inserire un numero valido" sqref="B107">
      <formula1>66</formula1>
      <formula2>110</formula2>
    </dataValidation>
    <dataValidation type="whole" showInputMessage="1" showErrorMessage="1" prompt="Inserire un numero valido" sqref="B111">
      <formula1>36</formula1>
      <formula2>60</formula2>
    </dataValidation>
    <dataValidation type="whole" showInputMessage="1" showErrorMessage="1" prompt="Inserire un numero valido" sqref="B112">
      <formula1>60</formula1>
      <formula2>100</formula2>
    </dataValidation>
    <dataValidation type="whole" showInputMessage="1" showErrorMessage="1" prompt="Inserire un numero valido" sqref="B68 B72 B85 B89 B103">
      <formula1>66</formula1>
      <formula2>110</formula2>
    </dataValidation>
    <dataValidation type="whole" showInputMessage="1" showErrorMessage="1" prompt="Inserire un numero valido" sqref="B76 B93">
      <formula1>36</formula1>
      <formula2>60</formula2>
    </dataValidation>
    <dataValidation type="whole" showInputMessage="1" showErrorMessage="1" prompt="Inserire un numero valido" sqref="B77 B94">
      <formula1>60</formula1>
      <formula2>100</formula2>
    </dataValidation>
    <dataValidation type="whole" allowBlank="1" showInputMessage="1" showErrorMessage="1" sqref="D44:D57">
      <formula1>0</formula1>
      <formula2>1000000</formula2>
    </dataValidation>
  </dataValidations>
  <printOptions/>
  <pageMargins left="0.15748031496062992" right="0.15748031496062992" top="0.35433070866141736" bottom="0.1968503937007874" header="0.1968503937007874" footer="0.11811023622047245"/>
  <pageSetup horizontalDpi="600" verticalDpi="600" orientation="portrait" paperSize="9" r:id="rId1"/>
  <rowBreaks count="5" manualBreakCount="5">
    <brk id="40" max="255" man="1"/>
    <brk id="63" max="255" man="1"/>
    <brk id="81" max="255" man="1"/>
    <brk id="98" max="255" man="1"/>
    <brk id="126" max="255"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 </cp:lastModifiedBy>
  <cp:lastPrinted>2011-11-28T09:37:36Z</cp:lastPrinted>
  <dcterms:created xsi:type="dcterms:W3CDTF">2011-11-22T15:42:29Z</dcterms:created>
  <dcterms:modified xsi:type="dcterms:W3CDTF">2011-11-29T07:27:54Z</dcterms:modified>
  <cp:category/>
  <cp:version/>
  <cp:contentType/>
  <cp:contentStatus/>
</cp:coreProperties>
</file>